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НАТАША\Отчетность\Отчеты по бюджету\Отчет 2024\"/>
    </mc:Choice>
  </mc:AlternateContent>
  <bookViews>
    <workbookView xWindow="0" yWindow="0" windowWidth="21570" windowHeight="10335" tabRatio="598" activeTab="3"/>
  </bookViews>
  <sheets>
    <sheet name="Приложение 1" sheetId="22" r:id="rId1"/>
    <sheet name="Приложение 2" sheetId="1" r:id="rId2"/>
    <sheet name="Приложение 3" sheetId="21" r:id="rId3"/>
    <sheet name="Приложение 7" sheetId="25" r:id="rId4"/>
  </sheets>
  <definedNames>
    <definedName name="А1">#REF!</definedName>
    <definedName name="_xlnm.Print_Titles" localSheetId="1">'Приложение 2'!$14:$15</definedName>
    <definedName name="_xlnm.Print_Area" localSheetId="0">'Приложение 1'!$A$1:$M$24</definedName>
    <definedName name="_xlnm.Print_Area" localSheetId="1">'Приложение 2'!$A$1:$F$31</definedName>
    <definedName name="_xlnm.Print_Area" localSheetId="2">'Приложение 3'!$A$1:$I$41</definedName>
  </definedNames>
  <calcPr calcId="162913"/>
</workbook>
</file>

<file path=xl/calcChain.xml><?xml version="1.0" encoding="utf-8"?>
<calcChain xmlns="http://schemas.openxmlformats.org/spreadsheetml/2006/main">
  <c r="E17" i="25" l="1"/>
  <c r="E16" i="25"/>
  <c r="E15" i="25"/>
  <c r="E14" i="25"/>
  <c r="E13" i="25"/>
  <c r="G16" i="21" l="1"/>
  <c r="H16" i="21"/>
  <c r="H29" i="21"/>
  <c r="H17" i="21"/>
  <c r="H23" i="21"/>
  <c r="H20" i="21"/>
  <c r="I30" i="21"/>
  <c r="H27" i="21"/>
  <c r="G29" i="21"/>
  <c r="G27" i="21" s="1"/>
  <c r="G23" i="21"/>
  <c r="G20" i="21"/>
  <c r="G17" i="21"/>
  <c r="D18" i="21"/>
  <c r="F18" i="21"/>
  <c r="C19" i="21"/>
  <c r="C18" i="21" s="1"/>
  <c r="D24" i="21"/>
  <c r="E25" i="21"/>
  <c r="D27" i="21"/>
  <c r="E27" i="21" s="1"/>
  <c r="D28" i="21"/>
  <c r="E28" i="21" s="1"/>
  <c r="E29" i="21"/>
  <c r="E30" i="21"/>
  <c r="E31" i="21"/>
  <c r="C32" i="21"/>
  <c r="C21" i="21" s="1"/>
  <c r="D32" i="21"/>
  <c r="F32" i="21"/>
  <c r="F21" i="21" s="1"/>
  <c r="D33" i="21"/>
  <c r="F33" i="21"/>
  <c r="C35" i="21"/>
  <c r="C33" i="21" s="1"/>
  <c r="C36" i="21"/>
  <c r="F36" i="21"/>
  <c r="D36" i="21"/>
  <c r="E36" i="21"/>
  <c r="C37" i="21"/>
  <c r="F25" i="1"/>
  <c r="D17" i="1"/>
  <c r="E20" i="1"/>
  <c r="D26" i="1"/>
  <c r="D27" i="1"/>
  <c r="L24" i="22"/>
  <c r="L19" i="22"/>
  <c r="E35" i="21" l="1"/>
  <c r="E33" i="21" s="1"/>
  <c r="D21" i="21"/>
  <c r="D17" i="21" s="1"/>
  <c r="D16" i="21" s="1"/>
  <c r="C17" i="21"/>
  <c r="C16" i="21" s="1"/>
  <c r="E32" i="21"/>
  <c r="E24" i="21"/>
  <c r="E19" i="21"/>
  <c r="E18" i="21" s="1"/>
  <c r="F17" i="21"/>
  <c r="F16" i="21" s="1"/>
  <c r="E21" i="21" l="1"/>
  <c r="E17" i="21" s="1"/>
  <c r="E16" i="21" s="1"/>
  <c r="E11" i="25"/>
  <c r="H37" i="21" l="1"/>
  <c r="E27" i="1" l="1"/>
  <c r="E26" i="1" s="1"/>
  <c r="E12" i="25" l="1"/>
  <c r="E18" i="25" l="1"/>
  <c r="I19" i="21" l="1"/>
  <c r="I20" i="21"/>
  <c r="I22" i="21"/>
  <c r="I23" i="21"/>
  <c r="I34" i="21"/>
  <c r="I35" i="21"/>
  <c r="F19" i="1"/>
  <c r="I27" i="21" l="1"/>
  <c r="I38" i="21"/>
  <c r="I37" i="21"/>
  <c r="I36" i="21"/>
  <c r="F21" i="1" l="1"/>
  <c r="D18" i="1"/>
  <c r="J16" i="22"/>
  <c r="D20" i="1" l="1"/>
  <c r="J24" i="22"/>
  <c r="I26" i="21" l="1"/>
  <c r="H16" i="22" l="1"/>
  <c r="H24" i="22" l="1"/>
  <c r="F19" i="22" l="1"/>
  <c r="F16" i="22" l="1"/>
  <c r="F24" i="22" s="1"/>
  <c r="I28" i="21" l="1"/>
  <c r="E18" i="22" l="1"/>
  <c r="E19" i="22"/>
  <c r="G19" i="22" s="1"/>
  <c r="D16" i="22"/>
  <c r="F24" i="1"/>
  <c r="F29" i="1"/>
  <c r="I25" i="21" l="1"/>
  <c r="I31" i="21"/>
  <c r="E16" i="22"/>
  <c r="E24" i="22" s="1"/>
  <c r="G18" i="22"/>
  <c r="I19" i="22"/>
  <c r="D24" i="22"/>
  <c r="I29" i="21" l="1"/>
  <c r="G16" i="22"/>
  <c r="G24" i="22" s="1"/>
  <c r="I18" i="22"/>
  <c r="F28" i="1" l="1"/>
  <c r="D22" i="1"/>
  <c r="F23" i="1"/>
  <c r="I24" i="21"/>
  <c r="I16" i="22"/>
  <c r="I24" i="22" s="1"/>
  <c r="K24" i="22" l="1"/>
  <c r="D16" i="1"/>
  <c r="I18" i="21" l="1"/>
  <c r="C27" i="1"/>
  <c r="E22" i="1"/>
  <c r="C22" i="1"/>
  <c r="F20" i="1"/>
  <c r="C20" i="1"/>
  <c r="E18" i="1"/>
  <c r="C19" i="1"/>
  <c r="C18" i="1" s="1"/>
  <c r="F22" i="1" l="1"/>
  <c r="E17" i="1"/>
  <c r="F27" i="1"/>
  <c r="F26" i="1"/>
  <c r="F18" i="1"/>
  <c r="C26" i="1"/>
  <c r="F17" i="1" l="1"/>
  <c r="I32" i="21"/>
  <c r="I17" i="21" l="1"/>
  <c r="I16" i="21"/>
  <c r="I21" i="21"/>
  <c r="I33" i="21" l="1"/>
  <c r="C16" i="22" l="1"/>
  <c r="C24" i="22" l="1"/>
  <c r="C17" i="1"/>
  <c r="C30" i="1"/>
  <c r="C16" i="1" l="1"/>
  <c r="H40" i="21" l="1"/>
  <c r="I40" i="21"/>
  <c r="C31" i="1" l="1"/>
  <c r="E16" i="1" l="1"/>
  <c r="D31" i="1" l="1"/>
  <c r="F30" i="1"/>
  <c r="E31" i="1"/>
  <c r="F16" i="1"/>
  <c r="F31" i="1" l="1"/>
</calcChain>
</file>

<file path=xl/sharedStrings.xml><?xml version="1.0" encoding="utf-8"?>
<sst xmlns="http://schemas.openxmlformats.org/spreadsheetml/2006/main" count="163" uniqueCount="126">
  <si>
    <t>НАЛОГИ НА ИМУЩЕСТВО</t>
  </si>
  <si>
    <t xml:space="preserve"> 1 06 01000 00 0000 110</t>
  </si>
  <si>
    <t>Земельный налог</t>
  </si>
  <si>
    <t>1 11 09000 00 0000 120</t>
  </si>
  <si>
    <t>Доходы бюджетов городских поселений от возврата бюджетными учреждениями остатков субсидий прошлых лет</t>
  </si>
  <si>
    <t>Субвенции бюджетам субъектов Российской Федерации и муниципальных образований</t>
  </si>
  <si>
    <t xml:space="preserve"> 1 06 00000 00 0000 000</t>
  </si>
  <si>
    <t>Наименование</t>
  </si>
  <si>
    <t xml:space="preserve">Налог на доходы физических лиц </t>
  </si>
  <si>
    <t>Налог на имущество физических лиц</t>
  </si>
  <si>
    <t xml:space="preserve">БЕЗВОЗМЕЗДНЫЕ ПОСТУПЛЕНИЯ </t>
  </si>
  <si>
    <t xml:space="preserve"> 1 11 00000 00 0000 000</t>
  </si>
  <si>
    <t>Код бюджетной классификации</t>
  </si>
  <si>
    <t>Увеличение прочих остатков денежных средств бюджетов городских поселений</t>
  </si>
  <si>
    <t>000 01 05 02 01 13 0000 610</t>
  </si>
  <si>
    <t xml:space="preserve"> 1 06 06000 00 0000 110</t>
  </si>
  <si>
    <t>Изменение прочих остатков денежных средств бюджетов поселений</t>
  </si>
  <si>
    <t>000 01 05 02 01 13 0000 510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</si>
  <si>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</si>
  <si>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НАЛОГОВЫЕ И НЕНАЛОГОВЫЕ ДОХОДЫ</t>
  </si>
  <si>
    <t>Уменьшение прочих остатков денежных средств бюджетов городских поселений</t>
  </si>
  <si>
    <t xml:space="preserve"> 1 11 05000 00 0000 120</t>
  </si>
  <si>
    <t>1 03 00000 00 0000 000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</si>
  <si>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</si>
  <si>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</si>
  <si>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Иные межбюджетные трансферты</t>
  </si>
  <si>
    <t xml:space="preserve"> 1 01 00000 00 0000 000</t>
  </si>
  <si>
    <t xml:space="preserve"> 1 01 02000 01 0000 110</t>
  </si>
  <si>
    <t>ДОХОДЫ ОТ ИСПОЛЬЗОВАНИЯ ИМУЩЕСТВА, НАХОДЯЩЕГОСЯ В ГОСУДАРСТВЕННОЙ И МУНИЦИПАЛЬНОЙ СОБСТВЕННОСТИ</t>
  </si>
  <si>
    <t>Код  дохода бюджетной классификации</t>
  </si>
  <si>
    <t>Источник доходов</t>
  </si>
  <si>
    <t>1 00 00000 00 0000 000</t>
  </si>
  <si>
    <t>000 01 03 01 00 00 0000 000</t>
  </si>
  <si>
    <t xml:space="preserve">Бюджетные кредиты от других бюджетов бюджетной системы Российской Федерации </t>
  </si>
  <si>
    <t>№ п/п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</si>
  <si>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</si>
  <si>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</si>
  <si>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</si>
  <si>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</si>
  <si>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</si>
  <si>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2 00 00000 00 0000 000</t>
  </si>
  <si>
    <t>ПРОЧИЕ БЕЗВОЗМЕЗДНЫЕ ПОСТУПЛЕНИЯ</t>
  </si>
  <si>
    <t>2 18 05010 13 0000 151</t>
  </si>
  <si>
    <t>2 18 00000 00 0000 151</t>
  </si>
  <si>
    <t>НАЛОГОВЫЕ ДОХОДЫ</t>
  </si>
  <si>
    <t>НАЛОГИ НА ПРИБЫЛЬ, ДОХОДЫ</t>
  </si>
  <si>
    <t>2 02 30000 00 0000 150</t>
  </si>
  <si>
    <t>2 02 40000 00 0000 150</t>
  </si>
  <si>
    <t>2022 год</t>
  </si>
  <si>
    <t>Корректировка №1</t>
  </si>
  <si>
    <t>2022 год по корректировке №1</t>
  </si>
  <si>
    <t>Корректировка №2</t>
  </si>
  <si>
    <t>2022 год по корректировке №2</t>
  </si>
  <si>
    <t>Корректировка №3</t>
  </si>
  <si>
    <t>2022 год по корректировке №3</t>
  </si>
  <si>
    <t>Корректировка №4</t>
  </si>
  <si>
    <t xml:space="preserve">Сведения об исполнении приложения № 1 </t>
  </si>
  <si>
    <t xml:space="preserve">"Источники внутреннего финансирования дефицита бюджета </t>
  </si>
  <si>
    <t>Утверждено</t>
  </si>
  <si>
    <t>Исполнено</t>
  </si>
  <si>
    <t>% исполнения</t>
  </si>
  <si>
    <t>Сведения об исполнении приложения № 2</t>
  </si>
  <si>
    <t xml:space="preserve">Сведения об исполнении приложения № 3 </t>
  </si>
  <si>
    <t>% исполнено</t>
  </si>
  <si>
    <t>ВОЗВРАТ ОСТАТКОВ СУБСИДИЙ, СУБВЕНЦИЙ И ИНЫХ МЕЖБЮДЖЕТНЫХ ТРАНСФЕРТОВ, ИМЕЮЩИХ ЦЕЛЕВОЕ НАЗНАЧЕНИЕ, ПРОШЛЫХ ЛЕТ</t>
  </si>
  <si>
    <t>2 07 00000 00 0000 000</t>
  </si>
  <si>
    <t>(тыс. руб.)</t>
  </si>
  <si>
    <t>Всего</t>
  </si>
  <si>
    <t>2 19 05010 13 0000 151</t>
  </si>
  <si>
    <t>Коськовского сельского поселения на 2024 год и на плановый период 2025 и 2026 годов"</t>
  </si>
  <si>
    <t>к решению совета депутатов Коськовского сельского поселения</t>
  </si>
  <si>
    <t>от 21 декабря 2023 года № 06-172 (с изменениями и дополнениями)</t>
  </si>
  <si>
    <t>2024 год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</si>
  <si>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</si>
  <si>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 xml:space="preserve">Погашение бюджетами поселений бюджетных кредитов от других бюджетов бюджетной системы Российской Федерации в валюте 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</si>
  <si>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</si>
  <si>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</si>
  <si>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Всего источников внутреннего финансирования дефицита бюджета</t>
  </si>
  <si>
    <t>000 01 05 02 01 10 0000 510</t>
  </si>
  <si>
    <t>000 01 05 02 01 10 0000 000</t>
  </si>
  <si>
    <t>000 01 03 01 00 10 0000 710</t>
  </si>
  <si>
    <t>000 01 03 01 00 10 0000 810</t>
  </si>
  <si>
    <t>000 01 05 02 01 10 0000 610</t>
  </si>
  <si>
    <t>"Прогнозируемые поступления доходов в бюджет Коськовского сельского поселения</t>
  </si>
  <si>
    <t>на 2024 год и на плановый период 2025 и 2026 годов"</t>
  </si>
  <si>
    <t>ГОСУДАРСТВЕННАЯ ПОШЛИНА</t>
  </si>
  <si>
    <t>1 08 00000 00 0000 000</t>
  </si>
  <si>
    <t>"Безвозмездные поступления в бюджет Коськовского сельского поселения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</si>
  <si>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</si>
  <si>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</si>
  <si>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бюджетной обеспеченности</t>
  </si>
  <si>
    <t>Дотации бюджетам поселений на выравнивание бюджетной обеспеченности (обл. б-т)</t>
  </si>
  <si>
    <t>Дотации бюджетам поселений на выравнивание бюджетной обеспеченности ( б-т р-на)</t>
  </si>
  <si>
    <t>2 02 30024 10 0000 150</t>
  </si>
  <si>
    <t>Субвенции бюджетам поселений на выполнение передаваемых полномочий субъектов Российской Федерации (в сфере административных правоотношений)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</si>
  <si>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</si>
  <si>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</si>
  <si>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2 02 20000 00 0000 150</t>
  </si>
  <si>
    <t>Субсидии бюджетам субъектов Российской Федерации и муниципальных образований (межбюджетные субсидии)</t>
  </si>
  <si>
    <t>2 02 29999 10 0000 150 1022</t>
  </si>
  <si>
    <t>Прочие субсидии бюджетам сельских поселений</t>
  </si>
  <si>
    <t>2 02 29999 10 0000 150 1083</t>
  </si>
  <si>
    <t>2 02 29999 10 0000 150 1077</t>
  </si>
  <si>
    <t>2 02 40014 00 0 000 150 050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</si>
  <si>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</si>
  <si>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</si>
  <si>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 xml:space="preserve">Прочие межбюджетные трансферты, передаваемые бюджетам поселений </t>
  </si>
  <si>
    <t>Прочие межбюджетные трансферты, передаваемые бюджетам поселений (дополнительная финансовая помощь из бюджета района)</t>
  </si>
  <si>
    <t>Прочие межбюджетные трансферты, передаваемые бюджетам поселений (на доведение средней заработной платы работников учреждений культуры до средней зарплаты региона согласно Указа Президента РФ из бюджета района)</t>
  </si>
  <si>
    <t>Иные межбюджетные трансферты на финансирование иных мероприятий, направленных на развитие общественной инфраструктуры поселений (на оргагизацию уличного освещения в поселении)</t>
  </si>
  <si>
    <t>Иные межбюджетные трансферты на финансирование иных мероприятий, направленных на развитие общественной инфраструктуры поселений (на мероприятия по борьбе с борщевиком Сосновского механическими методами )</t>
  </si>
  <si>
    <t xml:space="preserve">Иные межбюджетные трансферты  на грант за достижение показателей деятельности органов исполнительной власти субъектов Российской Федерации за счет резервного фонда Правительства Российской Федерации –  на 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 </t>
  </si>
  <si>
    <t>Иные межбюджетные трансферты на на поддержку жилищно-коммунального хозяйства поселения (на аттестацию рабочего места для ведения электронной картотеки в "ПКЛО")</t>
  </si>
  <si>
    <t>Иные межбюджетные трансферты на финансирование иных мероприятий, направленных на развитие общественной инфраструктуры поселений (на обследование подвесного пешеходного моста через реку Паша к деревне Ульянино с разработкой проектно-сметной документации)</t>
  </si>
  <si>
    <t>Прочие безвозмездные поступления в бюджеты сельских поселений</t>
  </si>
  <si>
    <t>2 07 05030 10 0000 150</t>
  </si>
  <si>
    <t>2 02 16001 10 0000 150</t>
  </si>
  <si>
    <t xml:space="preserve">Наименование полномочий </t>
  </si>
  <si>
    <t>Формирование, исполнение и контроль за исполнением  бюджета</t>
  </si>
  <si>
    <t>Осуществление контрольных функций совета депутатов</t>
  </si>
  <si>
    <t>Организация в границах поселения электро-, тепло-, газоснабжения населения, снабжение населения топливом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</si>
  <si>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</si>
  <si>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Установление, изменение и отмену местных налогов и сборов поселения</t>
  </si>
  <si>
    <t>Владение, пользование и распоряжение имуществом, находящимся в муниципальной собственности поселения</t>
  </si>
  <si>
    <t>Организация ритуальных услуг в части создания специализированной службы по вопросам похоронного дела</t>
  </si>
  <si>
    <t xml:space="preserve">Сведения об исполнении приложения № 7 "МЕЖБЮДЖЕТНЫЕ ТРАНСФЕРТЫ
на осуществление части полномочий и функций
местного значения из бюджета поселения бюджету муниципального района  в соответствии с заключенными соглашениями по решению вопросов местного значения 
на 2024 год и на плановый период 2025-2026 годов"к решению совета депутатов Коськовского сельского поселения от 21.12.2023 г. № 06-172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</si>
</sst>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0.00000"/>
    <numFmt numFmtId="167" formatCode="#,##0.00000"/>
    <numFmt numFmtId="168" formatCode="#,##0.0"/>
    <numFmt numFmtId="169" formatCode="000000"/>
    <numFmt numFmtId="170" formatCode="0.0%"/>
    <numFmt numFmtId="171" formatCode="#,##0.0\ _₽"/>
  </numFmts>
  <fonts count="22" x14ac:knownFonts="1">
    <font>
      <sz val="10"/>
      <name val="Arial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/>
  </cellStyleXfs>
  <cellXfs count="237">
    <xf numFmtId="0" fontId="0" fillId="0" borderId="0" xfId="0"/>
    <xf numFmtId="0" fontId="0" fillId="0" borderId="0" xfId="0" applyAlignment="1"/>
    <xf numFmtId="0" fontId="11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4" fillId="0" borderId="0" xfId="0" applyFont="1"/>
    <xf numFmtId="166" fontId="12" fillId="0" borderId="4" xfId="0" applyNumberFormat="1" applyFont="1" applyBorder="1" applyAlignment="1">
      <alignment horizontal="center" vertical="center"/>
    </xf>
    <xf numFmtId="166" fontId="12" fillId="0" borderId="4" xfId="0" applyNumberFormat="1" applyFont="1" applyBorder="1" applyAlignment="1">
      <alignment horizontal="left" vertical="center" wrapText="1"/>
    </xf>
    <xf numFmtId="0" fontId="5" fillId="0" borderId="0" xfId="0" applyFont="1"/>
    <xf numFmtId="0" fontId="12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66" fontId="11" fillId="0" borderId="4" xfId="0" applyNumberFormat="1" applyFont="1" applyBorder="1" applyAlignment="1">
      <alignment horizontal="center" vertical="center"/>
    </xf>
    <xf numFmtId="166" fontId="12" fillId="0" borderId="4" xfId="0" applyNumberFormat="1" applyFont="1" applyBorder="1" applyAlignment="1">
      <alignment vertical="center" wrapText="1"/>
    </xf>
    <xf numFmtId="166" fontId="11" fillId="0" borderId="0" xfId="0" applyNumberFormat="1" applyFont="1" applyBorder="1" applyAlignment="1">
      <alignment horizontal="center" vertical="center"/>
    </xf>
    <xf numFmtId="166" fontId="12" fillId="0" borderId="0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6" fillId="0" borderId="0" xfId="2" applyFont="1"/>
    <xf numFmtId="166" fontId="6" fillId="0" borderId="0" xfId="2" applyNumberFormat="1" applyFont="1"/>
    <xf numFmtId="0" fontId="15" fillId="0" borderId="0" xfId="0" applyFont="1" applyAlignment="1">
      <alignment horizontal="right"/>
    </xf>
    <xf numFmtId="169" fontId="11" fillId="0" borderId="1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7" fillId="0" borderId="0" xfId="0" applyNumberFormat="1" applyFont="1"/>
    <xf numFmtId="0" fontId="13" fillId="0" borderId="0" xfId="0" applyNumberFormat="1" applyFont="1" applyAlignment="1">
      <alignment horizontal="center" wrapText="1"/>
    </xf>
    <xf numFmtId="0" fontId="11" fillId="0" borderId="1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left" vertical="center" wrapText="1"/>
    </xf>
    <xf numFmtId="0" fontId="11" fillId="0" borderId="11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left" vertical="center" wrapText="1"/>
    </xf>
    <xf numFmtId="0" fontId="11" fillId="0" borderId="8" xfId="0" applyNumberFormat="1" applyFont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left" vertical="center" wrapText="1"/>
    </xf>
    <xf numFmtId="0" fontId="11" fillId="0" borderId="13" xfId="0" applyNumberFormat="1" applyFont="1" applyBorder="1" applyAlignment="1">
      <alignment horizontal="center" vertical="center"/>
    </xf>
    <xf numFmtId="167" fontId="0" fillId="0" borderId="0" xfId="0" applyNumberFormat="1"/>
    <xf numFmtId="0" fontId="14" fillId="0" borderId="7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left" vertical="center" wrapText="1"/>
    </xf>
    <xf numFmtId="0" fontId="0" fillId="0" borderId="0" xfId="0" applyNumberFormat="1" applyAlignment="1">
      <alignment horizontal="center"/>
    </xf>
    <xf numFmtId="0" fontId="11" fillId="0" borderId="0" xfId="0" applyNumberFormat="1" applyFont="1"/>
    <xf numFmtId="0" fontId="11" fillId="0" borderId="0" xfId="0" applyFont="1" applyAlignment="1">
      <alignment horizontal="right" wrapText="1"/>
    </xf>
    <xf numFmtId="0" fontId="15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left" vertical="center" wrapText="1"/>
    </xf>
    <xf numFmtId="0" fontId="12" fillId="0" borderId="11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6" fillId="0" borderId="0" xfId="0" applyNumberFormat="1" applyFont="1"/>
    <xf numFmtId="0" fontId="8" fillId="0" borderId="4" xfId="0" applyNumberFormat="1" applyFont="1" applyBorder="1" applyAlignment="1">
      <alignment horizontal="center" vertical="center" wrapText="1"/>
    </xf>
    <xf numFmtId="167" fontId="3" fillId="0" borderId="0" xfId="0" applyNumberFormat="1" applyFont="1"/>
    <xf numFmtId="0" fontId="17" fillId="0" borderId="0" xfId="0" applyFont="1" applyAlignment="1"/>
    <xf numFmtId="0" fontId="11" fillId="0" borderId="4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wrapText="1"/>
    </xf>
    <xf numFmtId="0" fontId="6" fillId="0" borderId="0" xfId="2" applyFont="1" applyAlignment="1"/>
    <xf numFmtId="168" fontId="11" fillId="0" borderId="3" xfId="0" applyNumberFormat="1" applyFont="1" applyBorder="1" applyAlignment="1">
      <alignment horizontal="right" vertical="center"/>
    </xf>
    <xf numFmtId="168" fontId="11" fillId="0" borderId="7" xfId="0" applyNumberFormat="1" applyFont="1" applyBorder="1" applyAlignment="1">
      <alignment horizontal="right" vertical="center"/>
    </xf>
    <xf numFmtId="0" fontId="11" fillId="0" borderId="3" xfId="0" applyFont="1" applyFill="1" applyBorder="1" applyAlignment="1">
      <alignment vertical="center" wrapText="1"/>
    </xf>
    <xf numFmtId="168" fontId="15" fillId="0" borderId="0" xfId="0" applyNumberFormat="1" applyFont="1"/>
    <xf numFmtId="168" fontId="0" fillId="0" borderId="0" xfId="0" applyNumberFormat="1"/>
    <xf numFmtId="168" fontId="5" fillId="0" borderId="0" xfId="0" applyNumberFormat="1" applyFont="1"/>
    <xf numFmtId="168" fontId="2" fillId="0" borderId="0" xfId="0" applyNumberFormat="1" applyFont="1"/>
    <xf numFmtId="168" fontId="15" fillId="0" borderId="0" xfId="0" applyNumberFormat="1" applyFont="1" applyAlignment="1">
      <alignment wrapText="1"/>
    </xf>
    <xf numFmtId="167" fontId="6" fillId="0" borderId="0" xfId="0" applyNumberFormat="1" applyFont="1"/>
    <xf numFmtId="0" fontId="11" fillId="0" borderId="5" xfId="0" applyFont="1" applyBorder="1" applyAlignment="1">
      <alignment horizontal="center" vertical="center"/>
    </xf>
    <xf numFmtId="167" fontId="5" fillId="0" borderId="0" xfId="0" applyNumberFormat="1" applyFont="1"/>
    <xf numFmtId="167" fontId="15" fillId="0" borderId="0" xfId="0" applyNumberFormat="1" applyFont="1"/>
    <xf numFmtId="167" fontId="15" fillId="0" borderId="0" xfId="0" applyNumberFormat="1" applyFont="1" applyAlignment="1">
      <alignment wrapText="1"/>
    </xf>
    <xf numFmtId="168" fontId="3" fillId="0" borderId="0" xfId="0" applyNumberFormat="1" applyFont="1"/>
    <xf numFmtId="167" fontId="11" fillId="0" borderId="0" xfId="0" applyNumberFormat="1" applyFont="1"/>
    <xf numFmtId="167" fontId="17" fillId="0" borderId="0" xfId="0" applyNumberFormat="1" applyFont="1"/>
    <xf numFmtId="167" fontId="11" fillId="0" borderId="0" xfId="0" applyNumberFormat="1" applyFont="1" applyAlignment="1">
      <alignment horizontal="right" wrapText="1"/>
    </xf>
    <xf numFmtId="167" fontId="16" fillId="0" borderId="0" xfId="0" applyNumberFormat="1" applyFont="1"/>
    <xf numFmtId="167" fontId="11" fillId="0" borderId="3" xfId="0" applyNumberFormat="1" applyFont="1" applyBorder="1" applyAlignment="1">
      <alignment horizontal="right" vertical="center"/>
    </xf>
    <xf numFmtId="0" fontId="0" fillId="0" borderId="0" xfId="0" applyAlignment="1"/>
    <xf numFmtId="0" fontId="17" fillId="0" borderId="0" xfId="0" applyNumberFormat="1" applyFont="1" applyAlignment="1">
      <alignment horizontal="left" wrapText="1"/>
    </xf>
    <xf numFmtId="0" fontId="17" fillId="0" borderId="0" xfId="0" applyFont="1" applyAlignment="1"/>
    <xf numFmtId="0" fontId="6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2" applyFont="1" applyAlignment="1"/>
    <xf numFmtId="0" fontId="12" fillId="0" borderId="4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0" fillId="0" borderId="0" xfId="0" applyAlignment="1"/>
    <xf numFmtId="0" fontId="17" fillId="0" borderId="0" xfId="0" applyNumberFormat="1" applyFont="1" applyAlignment="1">
      <alignment horizontal="left" wrapText="1"/>
    </xf>
    <xf numFmtId="0" fontId="17" fillId="0" borderId="0" xfId="0" applyFont="1" applyAlignment="1"/>
    <xf numFmtId="0" fontId="1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2" applyFont="1" applyAlignment="1"/>
    <xf numFmtId="167" fontId="12" fillId="0" borderId="4" xfId="0" applyNumberFormat="1" applyFont="1" applyBorder="1" applyAlignment="1">
      <alignment horizontal="right" vertical="center"/>
    </xf>
    <xf numFmtId="167" fontId="11" fillId="0" borderId="3" xfId="0" applyNumberFormat="1" applyFont="1" applyBorder="1" applyAlignment="1">
      <alignment horizontal="right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0" borderId="3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0" borderId="4" xfId="0" applyNumberFormat="1" applyFont="1" applyFill="1" applyBorder="1" applyAlignment="1">
      <alignment horizontal="right" vertical="center"/>
    </xf>
    <xf numFmtId="167" fontId="11" fillId="0" borderId="3" xfId="0" applyNumberFormat="1" applyFont="1" applyFill="1" applyBorder="1" applyAlignment="1">
      <alignment horizontal="right" vertical="center" wrapText="1"/>
    </xf>
    <xf numFmtId="167" fontId="10" fillId="0" borderId="10" xfId="0" applyNumberFormat="1" applyFont="1" applyBorder="1" applyAlignment="1">
      <alignment horizontal="right" vertical="center" wrapText="1"/>
    </xf>
    <xf numFmtId="167" fontId="17" fillId="0" borderId="1" xfId="0" applyNumberFormat="1" applyFont="1" applyBorder="1" applyAlignment="1">
      <alignment horizontal="right" vertical="center" wrapText="1"/>
    </xf>
    <xf numFmtId="167" fontId="10" fillId="0" borderId="6" xfId="0" applyNumberFormat="1" applyFont="1" applyBorder="1" applyAlignment="1">
      <alignment horizontal="right" vertical="center" wrapText="1"/>
    </xf>
    <xf numFmtId="167" fontId="10" fillId="0" borderId="4" xfId="0" applyNumberFormat="1" applyFont="1" applyBorder="1" applyAlignment="1">
      <alignment horizontal="right" vertical="center" wrapText="1"/>
    </xf>
    <xf numFmtId="0" fontId="17" fillId="0" borderId="0" xfId="0" applyNumberFormat="1" applyFont="1" applyAlignment="1">
      <alignment horizontal="left" wrapText="1"/>
    </xf>
    <xf numFmtId="0" fontId="17" fillId="0" borderId="0" xfId="0" applyFont="1" applyAlignment="1"/>
    <xf numFmtId="0" fontId="12" fillId="0" borderId="4" xfId="0" applyNumberFormat="1" applyFont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Alignment="1">
      <alignment horizontal="center"/>
    </xf>
    <xf numFmtId="0" fontId="6" fillId="0" borderId="0" xfId="2" applyFont="1" applyAlignment="1"/>
    <xf numFmtId="0" fontId="12" fillId="0" borderId="0" xfId="0" applyFont="1" applyAlignment="1">
      <alignment wrapText="1"/>
    </xf>
    <xf numFmtId="167" fontId="12" fillId="0" borderId="0" xfId="0" applyNumberFormat="1" applyFont="1" applyAlignment="1">
      <alignment wrapText="1"/>
    </xf>
    <xf numFmtId="167" fontId="8" fillId="0" borderId="0" xfId="0" applyNumberFormat="1" applyFont="1"/>
    <xf numFmtId="0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 wrapText="1"/>
    </xf>
    <xf numFmtId="167" fontId="8" fillId="0" borderId="0" xfId="0" applyNumberFormat="1" applyFont="1" applyAlignment="1">
      <alignment horizontal="right" wrapText="1"/>
    </xf>
    <xf numFmtId="0" fontId="8" fillId="0" borderId="0" xfId="0" applyFont="1" applyAlignment="1">
      <alignment wrapText="1"/>
    </xf>
    <xf numFmtId="167" fontId="8" fillId="0" borderId="0" xfId="0" applyNumberFormat="1" applyFont="1" applyAlignment="1">
      <alignment wrapText="1"/>
    </xf>
    <xf numFmtId="0" fontId="17" fillId="0" borderId="0" xfId="0" applyNumberFormat="1" applyFont="1" applyAlignment="1">
      <alignment horizontal="left" wrapText="1"/>
    </xf>
    <xf numFmtId="0" fontId="17" fillId="0" borderId="0" xfId="0" applyFont="1" applyAlignment="1"/>
    <xf numFmtId="0" fontId="12" fillId="0" borderId="4" xfId="0" applyNumberFormat="1" applyFont="1" applyBorder="1" applyAlignment="1">
      <alignment horizontal="center" vertical="center" wrapText="1"/>
    </xf>
    <xf numFmtId="0" fontId="0" fillId="0" borderId="0" xfId="0" applyAlignment="1"/>
    <xf numFmtId="0" fontId="17" fillId="0" borderId="0" xfId="0" applyNumberFormat="1" applyFont="1" applyAlignment="1">
      <alignment horizontal="left" wrapText="1"/>
    </xf>
    <xf numFmtId="0" fontId="17" fillId="0" borderId="0" xfId="0" applyFont="1" applyAlignment="1"/>
    <xf numFmtId="0" fontId="12" fillId="0" borderId="4" xfId="0" applyNumberFormat="1" applyFont="1" applyBorder="1" applyAlignment="1">
      <alignment horizontal="center" vertical="center" wrapText="1"/>
    </xf>
    <xf numFmtId="0" fontId="0" fillId="0" borderId="0" xfId="0" applyAlignment="1"/>
    <xf numFmtId="0" fontId="6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2" applyFont="1" applyAlignment="1"/>
    <xf numFmtId="0" fontId="12" fillId="0" borderId="4" xfId="0" applyNumberFormat="1" applyFont="1" applyBorder="1" applyAlignment="1">
      <alignment horizontal="center" vertical="center" wrapText="1"/>
    </xf>
    <xf numFmtId="168" fontId="10" fillId="0" borderId="10" xfId="0" applyNumberFormat="1" applyFont="1" applyBorder="1" applyAlignment="1">
      <alignment horizontal="right" vertical="center" wrapText="1"/>
    </xf>
    <xf numFmtId="168" fontId="17" fillId="0" borderId="1" xfId="0" applyNumberFormat="1" applyFont="1" applyBorder="1" applyAlignment="1">
      <alignment horizontal="right" vertical="center" wrapText="1"/>
    </xf>
    <xf numFmtId="168" fontId="10" fillId="0" borderId="6" xfId="0" applyNumberFormat="1" applyFont="1" applyBorder="1" applyAlignment="1">
      <alignment horizontal="right" vertical="center" wrapText="1"/>
    </xf>
    <xf numFmtId="168" fontId="10" fillId="0" borderId="4" xfId="0" applyNumberFormat="1" applyFont="1" applyBorder="1" applyAlignment="1">
      <alignment horizontal="right" vertical="center" wrapText="1"/>
    </xf>
    <xf numFmtId="168" fontId="12" fillId="0" borderId="4" xfId="0" applyNumberFormat="1" applyFont="1" applyBorder="1" applyAlignment="1">
      <alignment horizontal="right" vertical="center"/>
    </xf>
    <xf numFmtId="168" fontId="11" fillId="0" borderId="3" xfId="0" applyNumberFormat="1" applyFont="1" applyFill="1" applyBorder="1" applyAlignment="1">
      <alignment horizontal="right" vertical="center"/>
    </xf>
    <xf numFmtId="168" fontId="11" fillId="0" borderId="1" xfId="0" applyNumberFormat="1" applyFont="1" applyFill="1" applyBorder="1" applyAlignment="1">
      <alignment horizontal="right" vertical="center"/>
    </xf>
    <xf numFmtId="168" fontId="12" fillId="0" borderId="4" xfId="0" applyNumberFormat="1" applyFont="1" applyFill="1" applyBorder="1" applyAlignment="1">
      <alignment horizontal="right" vertical="center"/>
    </xf>
    <xf numFmtId="168" fontId="11" fillId="0" borderId="3" xfId="0" applyNumberFormat="1" applyFont="1" applyFill="1" applyBorder="1" applyAlignment="1">
      <alignment horizontal="right" vertical="center" wrapText="1"/>
    </xf>
    <xf numFmtId="0" fontId="12" fillId="0" borderId="4" xfId="0" applyFont="1" applyBorder="1" applyAlignment="1">
      <alignment horizontal="center" vertical="center"/>
    </xf>
    <xf numFmtId="9" fontId="10" fillId="0" borderId="10" xfId="0" applyNumberFormat="1" applyFont="1" applyBorder="1" applyAlignment="1">
      <alignment horizontal="right" vertical="center" wrapText="1"/>
    </xf>
    <xf numFmtId="9" fontId="10" fillId="0" borderId="6" xfId="0" applyNumberFormat="1" applyFont="1" applyBorder="1" applyAlignment="1">
      <alignment horizontal="right" vertical="center" wrapText="1"/>
    </xf>
    <xf numFmtId="9" fontId="10" fillId="0" borderId="4" xfId="0" applyNumberFormat="1" applyFont="1" applyBorder="1" applyAlignment="1">
      <alignment horizontal="right" vertical="center" wrapText="1"/>
    </xf>
    <xf numFmtId="9" fontId="10" fillId="0" borderId="1" xfId="0" applyNumberFormat="1" applyFont="1" applyBorder="1" applyAlignment="1">
      <alignment horizontal="right" vertical="center" wrapText="1"/>
    </xf>
    <xf numFmtId="168" fontId="17" fillId="0" borderId="7" xfId="0" applyNumberFormat="1" applyFont="1" applyBorder="1" applyAlignment="1">
      <alignment horizontal="right" vertical="center" wrapText="1"/>
    </xf>
    <xf numFmtId="170" fontId="12" fillId="0" borderId="4" xfId="0" applyNumberFormat="1" applyFont="1" applyBorder="1" applyAlignment="1">
      <alignment horizontal="right" vertical="center"/>
    </xf>
    <xf numFmtId="170" fontId="11" fillId="0" borderId="1" xfId="0" applyNumberFormat="1" applyFont="1" applyBorder="1" applyAlignment="1">
      <alignment horizontal="right" vertical="center"/>
    </xf>
    <xf numFmtId="0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167" fontId="11" fillId="0" borderId="2" xfId="0" applyNumberFormat="1" applyFont="1" applyFill="1" applyBorder="1" applyAlignment="1">
      <alignment horizontal="right" vertical="center"/>
    </xf>
    <xf numFmtId="168" fontId="11" fillId="0" borderId="2" xfId="0" applyNumberFormat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170" fontId="11" fillId="0" borderId="4" xfId="0" applyNumberFormat="1" applyFont="1" applyBorder="1" applyAlignment="1">
      <alignment horizontal="center" vertical="center"/>
    </xf>
    <xf numFmtId="170" fontId="12" fillId="0" borderId="4" xfId="0" applyNumberFormat="1" applyFont="1" applyBorder="1" applyAlignment="1">
      <alignment horizontal="center" vertical="center"/>
    </xf>
    <xf numFmtId="9" fontId="17" fillId="0" borderId="7" xfId="0" applyNumberFormat="1" applyFont="1" applyBorder="1" applyAlignment="1">
      <alignment horizontal="right" vertical="center" wrapText="1"/>
    </xf>
    <xf numFmtId="170" fontId="11" fillId="0" borderId="3" xfId="0" applyNumberFormat="1" applyFont="1" applyBorder="1" applyAlignment="1">
      <alignment horizontal="right" vertical="center"/>
    </xf>
    <xf numFmtId="170" fontId="11" fillId="0" borderId="2" xfId="0" applyNumberFormat="1" applyFont="1" applyBorder="1" applyAlignment="1">
      <alignment horizontal="right" vertical="center"/>
    </xf>
    <xf numFmtId="0" fontId="14" fillId="0" borderId="8" xfId="0" applyNumberFormat="1" applyFont="1" applyBorder="1" applyAlignment="1">
      <alignment horizontal="center" vertical="center"/>
    </xf>
    <xf numFmtId="167" fontId="17" fillId="0" borderId="5" xfId="0" applyNumberFormat="1" applyFont="1" applyBorder="1" applyAlignment="1">
      <alignment horizontal="right" vertical="center" wrapText="1"/>
    </xf>
    <xf numFmtId="168" fontId="17" fillId="0" borderId="5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vertical="center" wrapText="1"/>
    </xf>
    <xf numFmtId="167" fontId="11" fillId="0" borderId="5" xfId="0" applyNumberFormat="1" applyFont="1" applyFill="1" applyBorder="1" applyAlignment="1">
      <alignment horizontal="right" vertical="center"/>
    </xf>
    <xf numFmtId="168" fontId="11" fillId="0" borderId="5" xfId="0" applyNumberFormat="1" applyFont="1" applyFill="1" applyBorder="1" applyAlignment="1">
      <alignment horizontal="right" vertical="center"/>
    </xf>
    <xf numFmtId="170" fontId="11" fillId="0" borderId="5" xfId="0" applyNumberFormat="1" applyFont="1" applyBorder="1" applyAlignment="1">
      <alignment horizontal="right" vertical="center"/>
    </xf>
    <xf numFmtId="0" fontId="20" fillId="0" borderId="4" xfId="0" applyFont="1" applyBorder="1" applyAlignment="1">
      <alignment horizontal="center" vertical="distributed"/>
    </xf>
    <xf numFmtId="0" fontId="20" fillId="0" borderId="8" xfId="0" applyFont="1" applyBorder="1" applyAlignment="1">
      <alignment horizontal="center" vertical="distributed"/>
    </xf>
    <xf numFmtId="0" fontId="0" fillId="0" borderId="4" xfId="0" applyFont="1" applyBorder="1" applyAlignment="1">
      <alignment horizontal="center" vertical="distributed"/>
    </xf>
    <xf numFmtId="0" fontId="11" fillId="0" borderId="1" xfId="0" applyFont="1" applyBorder="1" applyAlignment="1">
      <alignment horizontal="center" vertical="distributed"/>
    </xf>
    <xf numFmtId="0" fontId="1" fillId="0" borderId="4" xfId="0" applyFont="1" applyBorder="1" applyAlignment="1">
      <alignment horizontal="center" vertical="distributed"/>
    </xf>
    <xf numFmtId="0" fontId="12" fillId="0" borderId="1" xfId="0" applyFont="1" applyBorder="1" applyAlignment="1">
      <alignment horizontal="center" vertical="distributed"/>
    </xf>
    <xf numFmtId="167" fontId="12" fillId="0" borderId="1" xfId="0" applyNumberFormat="1" applyFont="1" applyBorder="1" applyAlignment="1">
      <alignment horizontal="right" vertical="center"/>
    </xf>
    <xf numFmtId="0" fontId="18" fillId="0" borderId="0" xfId="0" applyFont="1"/>
    <xf numFmtId="0" fontId="20" fillId="0" borderId="4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/>
    <xf numFmtId="170" fontId="8" fillId="0" borderId="4" xfId="0" applyNumberFormat="1" applyFont="1" applyBorder="1" applyAlignment="1">
      <alignment horizontal="right" vertical="center"/>
    </xf>
    <xf numFmtId="171" fontId="8" fillId="0" borderId="3" xfId="0" applyNumberFormat="1" applyFont="1" applyBorder="1" applyAlignment="1">
      <alignment horizontal="right" vertical="center" wrapText="1"/>
    </xf>
    <xf numFmtId="170" fontId="8" fillId="0" borderId="3" xfId="0" applyNumberFormat="1" applyFont="1" applyBorder="1" applyAlignment="1">
      <alignment horizontal="right" vertical="center"/>
    </xf>
    <xf numFmtId="171" fontId="6" fillId="0" borderId="1" xfId="0" applyNumberFormat="1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right" vertical="center"/>
    </xf>
    <xf numFmtId="171" fontId="8" fillId="0" borderId="1" xfId="0" applyNumberFormat="1" applyFont="1" applyBorder="1" applyAlignment="1">
      <alignment horizontal="right" vertical="center"/>
    </xf>
    <xf numFmtId="170" fontId="8" fillId="0" borderId="1" xfId="0" applyNumberFormat="1" applyFont="1" applyBorder="1" applyAlignment="1">
      <alignment horizontal="right" vertical="center"/>
    </xf>
    <xf numFmtId="171" fontId="8" fillId="0" borderId="14" xfId="0" applyNumberFormat="1" applyFont="1" applyBorder="1" applyAlignment="1">
      <alignment vertical="center" wrapText="1"/>
    </xf>
    <xf numFmtId="171" fontId="8" fillId="0" borderId="4" xfId="0" applyNumberFormat="1" applyFont="1" applyBorder="1" applyAlignment="1">
      <alignment vertical="center"/>
    </xf>
    <xf numFmtId="171" fontId="8" fillId="0" borderId="16" xfId="0" applyNumberFormat="1" applyFont="1" applyBorder="1" applyAlignment="1">
      <alignment vertical="center" wrapText="1"/>
    </xf>
    <xf numFmtId="171" fontId="6" fillId="0" borderId="16" xfId="0" applyNumberFormat="1" applyFont="1" applyBorder="1" applyAlignment="1">
      <alignment vertical="center" wrapText="1"/>
    </xf>
    <xf numFmtId="171" fontId="6" fillId="0" borderId="1" xfId="0" applyNumberFormat="1" applyFont="1" applyBorder="1" applyAlignment="1">
      <alignment vertical="center"/>
    </xf>
    <xf numFmtId="171" fontId="8" fillId="0" borderId="4" xfId="0" applyNumberFormat="1" applyFont="1" applyBorder="1" applyAlignment="1">
      <alignment vertical="center" wrapText="1"/>
    </xf>
    <xf numFmtId="171" fontId="8" fillId="0" borderId="1" xfId="0" applyNumberFormat="1" applyFont="1" applyBorder="1" applyAlignment="1">
      <alignment vertical="center"/>
    </xf>
    <xf numFmtId="171" fontId="6" fillId="0" borderId="4" xfId="0" applyNumberFormat="1" applyFont="1" applyBorder="1" applyAlignment="1">
      <alignment vertical="center" wrapText="1"/>
    </xf>
    <xf numFmtId="171" fontId="6" fillId="0" borderId="4" xfId="0" applyNumberFormat="1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vertical="center" wrapText="1"/>
    </xf>
    <xf numFmtId="0" fontId="12" fillId="0" borderId="18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wrapText="1"/>
    </xf>
    <xf numFmtId="0" fontId="17" fillId="0" borderId="0" xfId="0" applyFont="1" applyAlignment="1"/>
    <xf numFmtId="0" fontId="1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NumberFormat="1" applyFont="1" applyAlignment="1">
      <alignment horizontal="center" wrapText="1"/>
    </xf>
    <xf numFmtId="0" fontId="19" fillId="0" borderId="0" xfId="0" applyFont="1" applyAlignment="1"/>
    <xf numFmtId="0" fontId="13" fillId="0" borderId="0" xfId="0" applyNumberFormat="1" applyFont="1" applyAlignment="1">
      <alignment horizontal="center"/>
    </xf>
    <xf numFmtId="0" fontId="6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0" fillId="0" borderId="0" xfId="0" applyAlignment="1"/>
    <xf numFmtId="0" fontId="6" fillId="0" borderId="0" xfId="2" applyFont="1" applyAlignment="1"/>
    <xf numFmtId="0" fontId="1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6">
    <cellStyle name="Обычный" xfId="0" builtinId="0"/>
    <cellStyle name="Обычный 2" xfId="1"/>
    <cellStyle name="Обычный 3" xfId="5"/>
    <cellStyle name="Обычный_Лист1" xfId="2"/>
    <cellStyle name="Тысячи [0]_Лист1" xfId="3"/>
    <cellStyle name="Тысячи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Normal="100" workbookViewId="0">
      <selection activeCell="N24" sqref="N24"/>
    </sheetView>
  </sheetViews>
  <sheetFormatPr defaultRowHeight="12.75" x14ac:dyDescent="0.2"/>
  <cols>
    <col min="1" max="1" width="28.28515625" customWidth="1"/>
    <col min="2" max="2" width="43.85546875" customWidth="1"/>
    <col min="3" max="6" width="15.42578125" hidden="1" customWidth="1"/>
    <col min="7" max="7" width="15.5703125" hidden="1" customWidth="1"/>
    <col min="8" max="10" width="15.42578125" hidden="1" customWidth="1"/>
    <col min="11" max="13" width="15.42578125" customWidth="1"/>
    <col min="14" max="16" width="13.85546875" customWidth="1"/>
    <col min="17" max="18" width="12.140625" customWidth="1"/>
  </cols>
  <sheetData>
    <row r="1" spans="1:14" s="38" customFormat="1" ht="15.75" x14ac:dyDescent="0.25">
      <c r="A1" s="212"/>
      <c r="B1" s="212"/>
      <c r="C1" s="88"/>
      <c r="D1" s="96"/>
      <c r="E1" s="96"/>
      <c r="F1" s="112"/>
      <c r="G1" s="112"/>
      <c r="H1" s="127"/>
      <c r="I1" s="127"/>
      <c r="J1" s="131"/>
      <c r="K1" s="131"/>
      <c r="L1" s="66"/>
    </row>
    <row r="2" spans="1:14" s="38" customFormat="1" ht="9" customHeight="1" x14ac:dyDescent="0.25">
      <c r="A2" s="213"/>
      <c r="B2" s="213"/>
      <c r="C2" s="89"/>
      <c r="D2" s="97"/>
      <c r="E2" s="97"/>
      <c r="F2" s="113"/>
      <c r="G2" s="113"/>
      <c r="H2" s="128"/>
      <c r="I2" s="128"/>
      <c r="J2" s="132"/>
      <c r="K2" s="132"/>
      <c r="L2" s="64"/>
    </row>
    <row r="3" spans="1:14" s="38" customFormat="1" ht="15.75" hidden="1" x14ac:dyDescent="0.25">
      <c r="A3" s="213"/>
      <c r="B3" s="213"/>
      <c r="C3" s="89"/>
      <c r="D3" s="97"/>
      <c r="E3" s="97"/>
      <c r="F3" s="113"/>
      <c r="G3" s="113"/>
      <c r="H3" s="128"/>
      <c r="I3" s="128"/>
      <c r="J3" s="132"/>
      <c r="K3" s="132"/>
      <c r="L3" s="64"/>
    </row>
    <row r="4" spans="1:14" s="38" customFormat="1" ht="15.75" hidden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4" s="38" customFormat="1" ht="15.75" hidden="1" x14ac:dyDescent="0.25">
      <c r="A5" s="213"/>
      <c r="B5" s="213"/>
      <c r="C5" s="89"/>
      <c r="D5" s="97"/>
      <c r="E5" s="97"/>
      <c r="F5" s="113"/>
      <c r="G5" s="113"/>
      <c r="H5" s="128"/>
      <c r="I5" s="128"/>
      <c r="J5" s="132"/>
      <c r="K5" s="132"/>
      <c r="L5" s="64"/>
    </row>
    <row r="6" spans="1:14" s="38" customFormat="1" ht="18" hidden="1" customHeight="1" x14ac:dyDescent="0.2">
      <c r="A6" s="1"/>
      <c r="B6" s="1"/>
      <c r="C6" s="87"/>
      <c r="D6" s="95"/>
      <c r="E6" s="95"/>
      <c r="F6" s="115"/>
      <c r="G6" s="115"/>
      <c r="H6" s="130"/>
      <c r="I6" s="130"/>
      <c r="J6" s="134"/>
      <c r="K6" s="134"/>
      <c r="L6" s="1"/>
    </row>
    <row r="7" spans="1:14" s="38" customFormat="1" ht="18" customHeight="1" x14ac:dyDescent="0.3">
      <c r="A7" s="217" t="s">
        <v>56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</row>
    <row r="8" spans="1:14" s="38" customFormat="1" ht="18.75" x14ac:dyDescent="0.3">
      <c r="A8" s="220" t="s">
        <v>57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19"/>
    </row>
    <row r="9" spans="1:14" s="38" customFormat="1" ht="18.75" x14ac:dyDescent="0.3">
      <c r="A9" s="218" t="s">
        <v>69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9"/>
    </row>
    <row r="10" spans="1:14" s="38" customFormat="1" ht="21" customHeight="1" x14ac:dyDescent="0.3">
      <c r="A10" s="218" t="s">
        <v>70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</row>
    <row r="11" spans="1:14" s="38" customFormat="1" ht="21" customHeight="1" x14ac:dyDescent="0.3">
      <c r="A11" s="218" t="s">
        <v>71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</row>
    <row r="12" spans="1:14" s="38" customFormat="1" ht="9.75" customHeight="1" x14ac:dyDescent="0.3">
      <c r="A12" s="40"/>
      <c r="B12" s="1"/>
      <c r="C12" s="87"/>
      <c r="D12" s="95"/>
      <c r="E12" s="95"/>
      <c r="F12" s="115"/>
      <c r="G12" s="115"/>
      <c r="H12" s="130"/>
      <c r="I12" s="130"/>
      <c r="J12" s="134"/>
      <c r="K12" s="134"/>
      <c r="L12" s="1"/>
      <c r="M12" s="1"/>
    </row>
    <row r="13" spans="1:14" s="38" customFormat="1" ht="18.75" x14ac:dyDescent="0.3">
      <c r="A13" s="40"/>
      <c r="B13" s="1"/>
      <c r="C13" s="87"/>
      <c r="D13" s="95"/>
      <c r="E13" s="95"/>
      <c r="F13" s="115"/>
      <c r="G13" s="115"/>
      <c r="H13" s="130"/>
      <c r="I13" s="130"/>
      <c r="J13" s="134"/>
      <c r="K13" s="134"/>
      <c r="L13" s="1"/>
      <c r="M13" s="156" t="s">
        <v>66</v>
      </c>
    </row>
    <row r="14" spans="1:14" s="38" customFormat="1" ht="27" customHeight="1" x14ac:dyDescent="0.2">
      <c r="A14" s="214" t="s">
        <v>12</v>
      </c>
      <c r="B14" s="214" t="s">
        <v>7</v>
      </c>
      <c r="C14" s="216" t="s">
        <v>72</v>
      </c>
      <c r="D14" s="216"/>
      <c r="E14" s="216"/>
      <c r="F14" s="216"/>
      <c r="G14" s="216"/>
      <c r="H14" s="216"/>
      <c r="I14" s="216"/>
      <c r="J14" s="216"/>
      <c r="K14" s="216"/>
      <c r="L14" s="216"/>
      <c r="M14" s="216"/>
    </row>
    <row r="15" spans="1:14" s="38" customFormat="1" ht="42.75" customHeight="1" x14ac:dyDescent="0.2">
      <c r="A15" s="215"/>
      <c r="B15" s="216"/>
      <c r="C15" s="94" t="s">
        <v>48</v>
      </c>
      <c r="D15" s="98" t="s">
        <v>49</v>
      </c>
      <c r="E15" s="62" t="s">
        <v>50</v>
      </c>
      <c r="F15" s="114" t="s">
        <v>51</v>
      </c>
      <c r="G15" s="62" t="s">
        <v>52</v>
      </c>
      <c r="H15" s="129" t="s">
        <v>53</v>
      </c>
      <c r="I15" s="62" t="s">
        <v>54</v>
      </c>
      <c r="J15" s="133" t="s">
        <v>55</v>
      </c>
      <c r="K15" s="138" t="s">
        <v>58</v>
      </c>
      <c r="L15" s="94" t="s">
        <v>59</v>
      </c>
      <c r="M15" s="94" t="s">
        <v>60</v>
      </c>
    </row>
    <row r="16" spans="1:14" s="38" customFormat="1" ht="44.25" customHeight="1" x14ac:dyDescent="0.2">
      <c r="A16" s="58" t="s">
        <v>32</v>
      </c>
      <c r="B16" s="44" t="s">
        <v>33</v>
      </c>
      <c r="C16" s="108">
        <f t="shared" ref="C16:E16" si="0">C17+C18</f>
        <v>-2500</v>
      </c>
      <c r="D16" s="108">
        <f t="shared" si="0"/>
        <v>0</v>
      </c>
      <c r="E16" s="108">
        <f t="shared" si="0"/>
        <v>-2500</v>
      </c>
      <c r="F16" s="108">
        <f t="shared" ref="F16:G16" si="1">F17+F18</f>
        <v>0</v>
      </c>
      <c r="G16" s="108">
        <f t="shared" si="1"/>
        <v>-2500</v>
      </c>
      <c r="H16" s="108">
        <f t="shared" ref="H16:J16" si="2">H17+H18</f>
        <v>0</v>
      </c>
      <c r="I16" s="108">
        <f t="shared" si="2"/>
        <v>-2500</v>
      </c>
      <c r="J16" s="108">
        <f t="shared" si="2"/>
        <v>0</v>
      </c>
      <c r="K16" s="139">
        <v>0</v>
      </c>
      <c r="L16" s="141">
        <v>0</v>
      </c>
      <c r="M16" s="150">
        <v>0</v>
      </c>
      <c r="N16" s="72"/>
    </row>
    <row r="17" spans="1:18" s="38" customFormat="1" ht="60" customHeight="1" x14ac:dyDescent="0.2">
      <c r="A17" s="41" t="s">
        <v>80</v>
      </c>
      <c r="B17" s="16" t="s">
        <v>73</v>
      </c>
      <c r="C17" s="109"/>
      <c r="D17" s="109"/>
      <c r="E17" s="109"/>
      <c r="F17" s="109"/>
      <c r="G17" s="109"/>
      <c r="H17" s="109"/>
      <c r="I17" s="109"/>
      <c r="J17" s="109"/>
      <c r="K17" s="140">
        <v>0</v>
      </c>
      <c r="L17" s="140">
        <v>0</v>
      </c>
      <c r="M17" s="152">
        <v>0</v>
      </c>
      <c r="N17" s="72"/>
    </row>
    <row r="18" spans="1:18" s="38" customFormat="1" ht="51.75" customHeight="1" x14ac:dyDescent="0.2">
      <c r="A18" s="43" t="s">
        <v>81</v>
      </c>
      <c r="B18" s="45" t="s">
        <v>74</v>
      </c>
      <c r="C18" s="109">
        <v>-2500</v>
      </c>
      <c r="D18" s="109"/>
      <c r="E18" s="109">
        <f>C18+D18</f>
        <v>-2500</v>
      </c>
      <c r="F18" s="109"/>
      <c r="G18" s="109">
        <f>E18+F18</f>
        <v>-2500</v>
      </c>
      <c r="H18" s="109"/>
      <c r="I18" s="109">
        <f>G18+H18</f>
        <v>-2500</v>
      </c>
      <c r="J18" s="109"/>
      <c r="K18" s="140">
        <v>0</v>
      </c>
      <c r="L18" s="153">
        <v>0</v>
      </c>
      <c r="M18" s="165">
        <v>0</v>
      </c>
      <c r="N18" s="49"/>
    </row>
    <row r="19" spans="1:18" s="38" customFormat="1" ht="38.25" customHeight="1" x14ac:dyDescent="0.2">
      <c r="A19" s="46" t="s">
        <v>79</v>
      </c>
      <c r="B19" s="47" t="s">
        <v>16</v>
      </c>
      <c r="C19" s="110">
        <v>12225.746300000001</v>
      </c>
      <c r="D19" s="110">
        <v>1553.1690599999999</v>
      </c>
      <c r="E19" s="110">
        <f>C19+D19</f>
        <v>13778.915360000001</v>
      </c>
      <c r="F19" s="110">
        <f>985.10955</f>
        <v>985.10955000000001</v>
      </c>
      <c r="G19" s="110">
        <f>E19+F19</f>
        <v>14764.02491</v>
      </c>
      <c r="H19" s="110">
        <v>1000</v>
      </c>
      <c r="I19" s="110">
        <f>G19+H19</f>
        <v>15764.02491</v>
      </c>
      <c r="J19" s="110">
        <v>-10728.80386</v>
      </c>
      <c r="K19" s="141">
        <v>494.6</v>
      </c>
      <c r="L19" s="141">
        <f>L22+L23</f>
        <v>477.70000000000073</v>
      </c>
      <c r="M19" s="149">
        <v>0.96599999999999997</v>
      </c>
      <c r="N19" s="81"/>
      <c r="O19" s="63"/>
      <c r="P19" s="63"/>
      <c r="Q19" s="63"/>
      <c r="R19" s="63"/>
    </row>
    <row r="20" spans="1:18" s="38" customFormat="1" ht="30" hidden="1" x14ac:dyDescent="0.2">
      <c r="A20" s="48" t="s">
        <v>17</v>
      </c>
      <c r="B20" s="16" t="s">
        <v>13</v>
      </c>
      <c r="C20" s="109"/>
      <c r="D20" s="109"/>
      <c r="E20" s="109"/>
      <c r="F20" s="109"/>
      <c r="G20" s="109"/>
      <c r="H20" s="109"/>
      <c r="I20" s="109"/>
      <c r="J20" s="109"/>
      <c r="K20" s="140"/>
      <c r="L20" s="140"/>
      <c r="M20" s="149"/>
      <c r="N20" s="81"/>
      <c r="O20" s="63"/>
      <c r="P20" s="63"/>
      <c r="Q20" s="63"/>
      <c r="R20" s="63"/>
    </row>
    <row r="21" spans="1:18" s="38" customFormat="1" ht="30" hidden="1" x14ac:dyDescent="0.2">
      <c r="A21" s="50" t="s">
        <v>14</v>
      </c>
      <c r="B21" s="42" t="s">
        <v>20</v>
      </c>
      <c r="C21" s="109"/>
      <c r="D21" s="109"/>
      <c r="E21" s="109"/>
      <c r="F21" s="109"/>
      <c r="G21" s="109"/>
      <c r="H21" s="109"/>
      <c r="I21" s="109"/>
      <c r="J21" s="109"/>
      <c r="K21" s="140"/>
      <c r="L21" s="140"/>
      <c r="M21" s="149"/>
      <c r="N21" s="81"/>
      <c r="O21" s="63"/>
      <c r="P21" s="63"/>
      <c r="Q21" s="63"/>
      <c r="R21" s="63"/>
    </row>
    <row r="22" spans="1:18" s="38" customFormat="1" ht="30" x14ac:dyDescent="0.2">
      <c r="A22" s="168" t="s">
        <v>78</v>
      </c>
      <c r="B22" s="45" t="s">
        <v>75</v>
      </c>
      <c r="C22" s="169"/>
      <c r="D22" s="169"/>
      <c r="E22" s="169"/>
      <c r="F22" s="169"/>
      <c r="G22" s="169"/>
      <c r="H22" s="169"/>
      <c r="I22" s="169"/>
      <c r="J22" s="169"/>
      <c r="K22" s="153">
        <v>-22743.8</v>
      </c>
      <c r="L22" s="153">
        <v>-22713.8</v>
      </c>
      <c r="M22" s="149"/>
      <c r="N22" s="81"/>
      <c r="O22" s="63"/>
      <c r="P22" s="63"/>
      <c r="Q22" s="63"/>
      <c r="R22" s="63"/>
    </row>
    <row r="23" spans="1:18" s="38" customFormat="1" ht="30" x14ac:dyDescent="0.2">
      <c r="A23" s="168" t="s">
        <v>82</v>
      </c>
      <c r="B23" s="45" t="s">
        <v>76</v>
      </c>
      <c r="C23" s="169"/>
      <c r="D23" s="169"/>
      <c r="E23" s="169"/>
      <c r="F23" s="169"/>
      <c r="G23" s="169"/>
      <c r="H23" s="169"/>
      <c r="I23" s="169"/>
      <c r="J23" s="169"/>
      <c r="K23" s="170">
        <v>23238.400000000001</v>
      </c>
      <c r="L23" s="170">
        <v>23191.5</v>
      </c>
      <c r="M23" s="149"/>
      <c r="N23" s="81"/>
      <c r="O23" s="63"/>
      <c r="P23" s="63"/>
      <c r="Q23" s="63"/>
      <c r="R23" s="63"/>
    </row>
    <row r="24" spans="1:18" s="38" customFormat="1" ht="47.25" customHeight="1" x14ac:dyDescent="0.2">
      <c r="A24" s="51"/>
      <c r="B24" s="52" t="s">
        <v>77</v>
      </c>
      <c r="C24" s="111" t="e">
        <f>C19+C16+#REF!</f>
        <v>#REF!</v>
      </c>
      <c r="D24" s="111" t="e">
        <f>D19+D16+#REF!</f>
        <v>#REF!</v>
      </c>
      <c r="E24" s="111" t="e">
        <f>E19+E16+#REF!</f>
        <v>#REF!</v>
      </c>
      <c r="F24" s="111" t="e">
        <f>F19+F16+#REF!</f>
        <v>#REF!</v>
      </c>
      <c r="G24" s="111" t="e">
        <f>G19+G16+#REF!</f>
        <v>#REF!</v>
      </c>
      <c r="H24" s="111" t="e">
        <f>H19+H16+#REF!</f>
        <v>#REF!</v>
      </c>
      <c r="I24" s="111" t="e">
        <f>I19+I16+#REF!</f>
        <v>#REF!</v>
      </c>
      <c r="J24" s="111" t="e">
        <f>J19+J16+#REF!</f>
        <v>#REF!</v>
      </c>
      <c r="K24" s="142">
        <f>K16+K19</f>
        <v>494.6</v>
      </c>
      <c r="L24" s="142">
        <f>L19</f>
        <v>477.70000000000073</v>
      </c>
      <c r="M24" s="151">
        <v>0.97</v>
      </c>
      <c r="N24" s="81"/>
      <c r="O24" s="63"/>
      <c r="P24" s="63"/>
      <c r="Q24" s="63"/>
      <c r="R24" s="63"/>
    </row>
    <row r="25" spans="1:18" s="38" customFormat="1" ht="15.75" x14ac:dyDescent="0.25">
      <c r="A25" s="53"/>
      <c r="B25" s="54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3"/>
      <c r="N25" s="63"/>
      <c r="O25" s="63"/>
      <c r="P25" s="63"/>
      <c r="Q25" s="63"/>
      <c r="R25" s="63"/>
    </row>
    <row r="26" spans="1:18" s="38" customFormat="1" ht="15.75" hidden="1" x14ac:dyDescent="0.25">
      <c r="A26" s="53"/>
      <c r="B26" s="54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3"/>
      <c r="N26" s="63"/>
      <c r="O26" s="63"/>
      <c r="P26" s="63"/>
      <c r="Q26" s="63"/>
      <c r="R26" s="63"/>
    </row>
    <row r="27" spans="1:18" s="38" customFormat="1" ht="15.75" hidden="1" x14ac:dyDescent="0.25">
      <c r="A27" s="53"/>
      <c r="B27" s="55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3"/>
      <c r="N27" s="63"/>
      <c r="O27" s="63"/>
      <c r="P27" s="63"/>
      <c r="Q27" s="63"/>
      <c r="R27" s="63"/>
    </row>
    <row r="28" spans="1:18" s="38" customFormat="1" ht="20.25" customHeight="1" x14ac:dyDescent="0.2">
      <c r="A28" s="53"/>
      <c r="B28" s="118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20"/>
      <c r="N28" s="63"/>
      <c r="O28" s="63"/>
      <c r="P28" s="63"/>
      <c r="Q28" s="63"/>
      <c r="R28" s="63"/>
    </row>
    <row r="29" spans="1:18" s="38" customFormat="1" ht="20.25" customHeight="1" x14ac:dyDescent="0.2">
      <c r="A29" s="53"/>
      <c r="B29" s="121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63"/>
      <c r="O29" s="63"/>
      <c r="P29" s="63"/>
      <c r="Q29" s="63"/>
      <c r="R29" s="63"/>
    </row>
    <row r="30" spans="1:18" s="38" customFormat="1" ht="20.25" customHeight="1" x14ac:dyDescent="0.2">
      <c r="A30" s="53"/>
      <c r="B30" s="121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63"/>
      <c r="O30" s="63"/>
      <c r="P30" s="63"/>
      <c r="Q30" s="63"/>
      <c r="R30" s="63"/>
    </row>
    <row r="31" spans="1:18" s="38" customFormat="1" ht="20.25" customHeight="1" x14ac:dyDescent="0.2">
      <c r="A31" s="53"/>
      <c r="B31" s="121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63"/>
      <c r="O31" s="63"/>
      <c r="P31" s="63"/>
      <c r="Q31" s="63"/>
      <c r="R31" s="63"/>
    </row>
    <row r="32" spans="1:18" s="38" customFormat="1" ht="20.25" customHeight="1" x14ac:dyDescent="0.2">
      <c r="A32" s="53"/>
      <c r="B32" s="123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63"/>
      <c r="O32" s="63"/>
      <c r="P32" s="63"/>
      <c r="Q32" s="63"/>
      <c r="R32" s="63"/>
    </row>
    <row r="33" spans="1:18" s="38" customFormat="1" ht="20.25" customHeight="1" x14ac:dyDescent="0.2">
      <c r="A33" s="53"/>
      <c r="B33" s="125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63"/>
      <c r="O33" s="63"/>
      <c r="P33" s="63"/>
      <c r="Q33" s="63"/>
      <c r="R33" s="63"/>
    </row>
    <row r="34" spans="1:18" s="38" customFormat="1" x14ac:dyDescent="0.2">
      <c r="A34" s="53"/>
      <c r="B34" s="61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63"/>
      <c r="O34" s="63"/>
      <c r="P34" s="63"/>
      <c r="Q34" s="63"/>
      <c r="R34" s="63"/>
    </row>
    <row r="35" spans="1:18" x14ac:dyDescent="0.2"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85"/>
      <c r="N35" s="63"/>
      <c r="O35" s="63"/>
      <c r="P35" s="63"/>
      <c r="Q35" s="63"/>
      <c r="R35" s="63"/>
    </row>
    <row r="36" spans="1:18" x14ac:dyDescent="0.2"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63"/>
      <c r="N36" s="49"/>
    </row>
    <row r="37" spans="1:18" x14ac:dyDescent="0.2"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pans="1:18" x14ac:dyDescent="0.2"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63"/>
      <c r="N38" s="49"/>
    </row>
    <row r="39" spans="1:18" x14ac:dyDescent="0.2"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63"/>
      <c r="N39" s="49"/>
    </row>
    <row r="40" spans="1:18" x14ac:dyDescent="0.2">
      <c r="K40" s="49"/>
      <c r="L40" s="49"/>
      <c r="M40" s="63"/>
      <c r="N40" s="49"/>
    </row>
    <row r="41" spans="1:18" x14ac:dyDescent="0.2">
      <c r="K41" s="49"/>
      <c r="L41" s="49"/>
      <c r="M41" s="49"/>
      <c r="N41" s="49"/>
    </row>
    <row r="42" spans="1:18" x14ac:dyDescent="0.2">
      <c r="K42" s="49"/>
      <c r="L42" s="49"/>
      <c r="M42" s="49"/>
      <c r="N42" s="49"/>
    </row>
    <row r="43" spans="1:18" x14ac:dyDescent="0.2">
      <c r="K43" s="49"/>
      <c r="L43" s="49"/>
      <c r="M43" s="49"/>
      <c r="N43" s="49"/>
    </row>
    <row r="44" spans="1:18" x14ac:dyDescent="0.2">
      <c r="K44" s="49"/>
      <c r="L44" s="49"/>
      <c r="M44" s="49"/>
      <c r="N44" s="49"/>
    </row>
    <row r="45" spans="1:18" x14ac:dyDescent="0.2">
      <c r="K45" s="49"/>
      <c r="L45" s="49"/>
      <c r="M45" s="49"/>
      <c r="N45" s="49"/>
    </row>
    <row r="46" spans="1:18" x14ac:dyDescent="0.2">
      <c r="K46" s="49"/>
      <c r="L46" s="49"/>
      <c r="M46" s="49"/>
      <c r="N46" s="49"/>
    </row>
    <row r="47" spans="1:18" x14ac:dyDescent="0.2">
      <c r="K47" s="49"/>
      <c r="L47" s="49"/>
      <c r="M47" s="49"/>
      <c r="N47" s="49"/>
    </row>
  </sheetData>
  <mergeCells count="12">
    <mergeCell ref="A1:B1"/>
    <mergeCell ref="A2:B2"/>
    <mergeCell ref="A3:B3"/>
    <mergeCell ref="A5:B5"/>
    <mergeCell ref="A14:A15"/>
    <mergeCell ref="B14:B15"/>
    <mergeCell ref="A7:M7"/>
    <mergeCell ref="C14:M14"/>
    <mergeCell ref="A11:M11"/>
    <mergeCell ref="A8:M8"/>
    <mergeCell ref="A9:M9"/>
    <mergeCell ref="A10:M10"/>
  </mergeCells>
  <phoneticPr fontId="3" type="noConversion"/>
  <pageMargins left="0.59055118110236227" right="0.19685039370078741" top="0.39370078740157483" bottom="0.19685039370078741" header="0.51181102362204722" footer="0.51181102362204722"/>
  <pageSetup paperSize="9" scale="80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3"/>
  <sheetViews>
    <sheetView zoomScale="110" zoomScaleNormal="110" zoomScaleSheetLayoutView="75" workbookViewId="0">
      <selection activeCell="A11" sqref="A11:F11"/>
    </sheetView>
  </sheetViews>
  <sheetFormatPr defaultColWidth="11" defaultRowHeight="12" x14ac:dyDescent="0.2"/>
  <cols>
    <col min="1" max="1" width="24.5703125" style="7" customWidth="1"/>
    <col min="2" max="2" width="44.7109375" style="3" customWidth="1"/>
    <col min="3" max="3" width="0.140625" style="3" hidden="1" customWidth="1"/>
    <col min="4" max="4" width="15.85546875" style="3" customWidth="1"/>
    <col min="5" max="5" width="15.28515625" style="3" customWidth="1"/>
    <col min="6" max="6" width="15" style="4" customWidth="1"/>
    <col min="7" max="16384" width="11" style="4"/>
  </cols>
  <sheetData>
    <row r="1" spans="1:6" ht="12" customHeight="1" x14ac:dyDescent="0.2">
      <c r="A1" s="221"/>
      <c r="B1" s="221"/>
      <c r="C1" s="90"/>
      <c r="D1" s="135"/>
      <c r="E1" s="31"/>
    </row>
    <row r="2" spans="1:6" ht="9" customHeight="1" x14ac:dyDescent="0.2">
      <c r="A2" s="31"/>
      <c r="B2" s="31"/>
      <c r="C2" s="90"/>
      <c r="D2" s="135"/>
      <c r="E2" s="31"/>
    </row>
    <row r="3" spans="1:6" ht="12" hidden="1" customHeight="1" x14ac:dyDescent="0.2">
      <c r="A3" s="31"/>
      <c r="B3" s="31"/>
      <c r="C3" s="90"/>
      <c r="D3" s="135"/>
      <c r="E3" s="31"/>
    </row>
    <row r="4" spans="1:6" ht="12" hidden="1" customHeight="1" x14ac:dyDescent="0.2">
      <c r="A4" s="31"/>
      <c r="B4" s="31"/>
      <c r="C4" s="90"/>
      <c r="D4" s="135"/>
      <c r="E4" s="31"/>
    </row>
    <row r="5" spans="1:6" ht="12" hidden="1" customHeight="1" x14ac:dyDescent="0.2">
      <c r="A5" s="31"/>
      <c r="B5" s="31"/>
      <c r="C5" s="90"/>
      <c r="D5" s="135"/>
      <c r="E5" s="31"/>
    </row>
    <row r="6" spans="1:6" ht="12" hidden="1" customHeight="1" x14ac:dyDescent="0.2">
      <c r="A6" s="221"/>
      <c r="B6" s="225"/>
      <c r="C6" s="225"/>
      <c r="D6" s="225"/>
      <c r="E6" s="225"/>
      <c r="F6" s="225"/>
    </row>
    <row r="7" spans="1:6" ht="17.25" customHeight="1" x14ac:dyDescent="0.3">
      <c r="A7" s="224" t="s">
        <v>61</v>
      </c>
      <c r="B7" s="224"/>
      <c r="C7" s="224"/>
      <c r="D7" s="224"/>
      <c r="E7" s="224"/>
      <c r="F7" s="219"/>
    </row>
    <row r="8" spans="1:6" ht="17.25" customHeight="1" x14ac:dyDescent="0.3">
      <c r="A8" s="217" t="s">
        <v>83</v>
      </c>
      <c r="B8" s="217"/>
      <c r="C8" s="217"/>
      <c r="D8" s="217"/>
      <c r="E8" s="217"/>
      <c r="F8" s="219"/>
    </row>
    <row r="9" spans="1:6" ht="17.25" customHeight="1" x14ac:dyDescent="0.3">
      <c r="A9" s="217" t="s">
        <v>84</v>
      </c>
      <c r="B9" s="217"/>
      <c r="C9" s="217"/>
      <c r="D9" s="217"/>
      <c r="E9" s="217"/>
      <c r="F9" s="219"/>
    </row>
    <row r="10" spans="1:6" ht="17.25" customHeight="1" x14ac:dyDescent="0.3">
      <c r="A10" s="217" t="s">
        <v>70</v>
      </c>
      <c r="B10" s="219"/>
      <c r="C10" s="219"/>
      <c r="D10" s="219"/>
      <c r="E10" s="219"/>
      <c r="F10" s="219"/>
    </row>
    <row r="11" spans="1:6" ht="17.25" customHeight="1" x14ac:dyDescent="0.3">
      <c r="A11" s="217" t="s">
        <v>71</v>
      </c>
      <c r="B11" s="219"/>
      <c r="C11" s="219"/>
      <c r="D11" s="219"/>
      <c r="E11" s="219"/>
      <c r="F11" s="219"/>
    </row>
    <row r="12" spans="1:6" ht="12" customHeight="1" x14ac:dyDescent="0.25">
      <c r="A12" s="9"/>
      <c r="B12" s="9"/>
      <c r="C12" s="91"/>
      <c r="D12" s="136"/>
      <c r="E12" s="9"/>
    </row>
    <row r="13" spans="1:6" ht="18.75" customHeight="1" x14ac:dyDescent="0.25">
      <c r="A13" s="9"/>
      <c r="B13" s="9"/>
      <c r="C13" s="91"/>
      <c r="D13" s="136"/>
      <c r="E13" s="9"/>
      <c r="F13" s="35" t="s">
        <v>66</v>
      </c>
    </row>
    <row r="14" spans="1:6" ht="20.25" customHeight="1" x14ac:dyDescent="0.2">
      <c r="A14" s="222" t="s">
        <v>29</v>
      </c>
      <c r="B14" s="222" t="s">
        <v>30</v>
      </c>
      <c r="C14" s="216" t="s">
        <v>72</v>
      </c>
      <c r="D14" s="216"/>
      <c r="E14" s="216"/>
      <c r="F14" s="216"/>
    </row>
    <row r="15" spans="1:6" s="17" customFormat="1" ht="36.75" customHeight="1" x14ac:dyDescent="0.2">
      <c r="A15" s="223"/>
      <c r="B15" s="223"/>
      <c r="C15" s="93" t="s">
        <v>48</v>
      </c>
      <c r="D15" s="62" t="s">
        <v>58</v>
      </c>
      <c r="E15" s="93" t="s">
        <v>59</v>
      </c>
      <c r="F15" s="37" t="s">
        <v>60</v>
      </c>
    </row>
    <row r="16" spans="1:6" s="20" customFormat="1" ht="27" customHeight="1" x14ac:dyDescent="0.2">
      <c r="A16" s="18" t="s">
        <v>31</v>
      </c>
      <c r="B16" s="19" t="s">
        <v>19</v>
      </c>
      <c r="C16" s="101" t="e">
        <f>C17+C26</f>
        <v>#REF!</v>
      </c>
      <c r="D16" s="143">
        <f>D17+D26</f>
        <v>2264.5</v>
      </c>
      <c r="E16" s="143">
        <f>E17+E26</f>
        <v>2478.6999999999998</v>
      </c>
      <c r="F16" s="154">
        <f>E16/D16</f>
        <v>1.0945904173106644</v>
      </c>
    </row>
    <row r="17" spans="1:8" s="20" customFormat="1" ht="21.75" customHeight="1" x14ac:dyDescent="0.2">
      <c r="A17" s="148"/>
      <c r="B17" s="21" t="s">
        <v>44</v>
      </c>
      <c r="C17" s="101" t="e">
        <f>C18+C20+C22+#REF!</f>
        <v>#REF!</v>
      </c>
      <c r="D17" s="143">
        <f>D18+D20+D22+D25</f>
        <v>1824</v>
      </c>
      <c r="E17" s="143">
        <f>E18+E20+E22+E25</f>
        <v>2036.6</v>
      </c>
      <c r="F17" s="154">
        <f t="shared" ref="F17:F30" si="0">E17/D17</f>
        <v>1.1165570175438595</v>
      </c>
      <c r="H17" s="73"/>
    </row>
    <row r="18" spans="1:8" s="20" customFormat="1" ht="19.5" customHeight="1" x14ac:dyDescent="0.2">
      <c r="A18" s="12" t="s">
        <v>26</v>
      </c>
      <c r="B18" s="22" t="s">
        <v>45</v>
      </c>
      <c r="C18" s="104">
        <f t="shared" ref="C18:E18" si="1">C19</f>
        <v>213013.9</v>
      </c>
      <c r="D18" s="144">
        <f t="shared" si="1"/>
        <v>228.8</v>
      </c>
      <c r="E18" s="144">
        <f t="shared" si="1"/>
        <v>239.3</v>
      </c>
      <c r="F18" s="166">
        <f t="shared" si="0"/>
        <v>1.0458916083916083</v>
      </c>
    </row>
    <row r="19" spans="1:8" s="20" customFormat="1" ht="19.5" customHeight="1" x14ac:dyDescent="0.2">
      <c r="A19" s="2" t="s">
        <v>27</v>
      </c>
      <c r="B19" s="23" t="s">
        <v>8</v>
      </c>
      <c r="C19" s="105">
        <f>212988.9+25</f>
        <v>213013.9</v>
      </c>
      <c r="D19" s="145">
        <v>228.8</v>
      </c>
      <c r="E19" s="145">
        <v>239.3</v>
      </c>
      <c r="F19" s="155">
        <f t="shared" si="0"/>
        <v>1.0458916083916083</v>
      </c>
    </row>
    <row r="20" spans="1:8" s="20" customFormat="1" ht="44.25" customHeight="1" x14ac:dyDescent="0.2">
      <c r="A20" s="2" t="s">
        <v>22</v>
      </c>
      <c r="B20" s="24" t="s">
        <v>35</v>
      </c>
      <c r="C20" s="105">
        <f t="shared" ref="C20:D20" si="2">C21</f>
        <v>8443.6</v>
      </c>
      <c r="D20" s="145">
        <f t="shared" si="2"/>
        <v>1261.5</v>
      </c>
      <c r="E20" s="145">
        <f>E21</f>
        <v>1541.9</v>
      </c>
      <c r="F20" s="155">
        <f t="shared" si="0"/>
        <v>1.2222750693618709</v>
      </c>
    </row>
    <row r="21" spans="1:8" s="20" customFormat="1" ht="42.75" customHeight="1" x14ac:dyDescent="0.2">
      <c r="A21" s="2" t="s">
        <v>36</v>
      </c>
      <c r="B21" s="24" t="s">
        <v>37</v>
      </c>
      <c r="C21" s="105">
        <v>8443.6</v>
      </c>
      <c r="D21" s="145">
        <v>1261.5</v>
      </c>
      <c r="E21" s="145">
        <v>1541.9</v>
      </c>
      <c r="F21" s="155">
        <f t="shared" si="0"/>
        <v>1.2222750693618709</v>
      </c>
    </row>
    <row r="22" spans="1:8" s="20" customFormat="1" ht="19.5" customHeight="1" x14ac:dyDescent="0.2">
      <c r="A22" s="2" t="s">
        <v>6</v>
      </c>
      <c r="B22" s="14" t="s">
        <v>0</v>
      </c>
      <c r="C22" s="105">
        <f t="shared" ref="C22:E22" si="3">C23+C24</f>
        <v>58087</v>
      </c>
      <c r="D22" s="145">
        <f t="shared" ref="D22" si="4">D23+D24</f>
        <v>332.1</v>
      </c>
      <c r="E22" s="145">
        <f t="shared" si="3"/>
        <v>253.8</v>
      </c>
      <c r="F22" s="155">
        <f t="shared" si="0"/>
        <v>0.7642276422764227</v>
      </c>
    </row>
    <row r="23" spans="1:8" s="20" customFormat="1" ht="19.5" customHeight="1" x14ac:dyDescent="0.2">
      <c r="A23" s="2" t="s">
        <v>1</v>
      </c>
      <c r="B23" s="15" t="s">
        <v>9</v>
      </c>
      <c r="C23" s="105">
        <v>11593</v>
      </c>
      <c r="D23" s="145">
        <v>120.4</v>
      </c>
      <c r="E23" s="145">
        <v>70.400000000000006</v>
      </c>
      <c r="F23" s="155">
        <f t="shared" si="0"/>
        <v>0.58471760797342198</v>
      </c>
    </row>
    <row r="24" spans="1:8" s="20" customFormat="1" ht="19.5" customHeight="1" x14ac:dyDescent="0.2">
      <c r="A24" s="158" t="s">
        <v>15</v>
      </c>
      <c r="B24" s="159" t="s">
        <v>2</v>
      </c>
      <c r="C24" s="160">
        <v>46494</v>
      </c>
      <c r="D24" s="161">
        <v>211.7</v>
      </c>
      <c r="E24" s="161">
        <v>183.4</v>
      </c>
      <c r="F24" s="167">
        <f t="shared" si="0"/>
        <v>0.86632026452527167</v>
      </c>
    </row>
    <row r="25" spans="1:8" s="20" customFormat="1" ht="19.5" customHeight="1" x14ac:dyDescent="0.2">
      <c r="A25" s="77" t="s">
        <v>86</v>
      </c>
      <c r="B25" s="171" t="s">
        <v>85</v>
      </c>
      <c r="C25" s="172"/>
      <c r="D25" s="173">
        <v>1.6</v>
      </c>
      <c r="E25" s="173">
        <v>1.6</v>
      </c>
      <c r="F25" s="174">
        <f t="shared" si="0"/>
        <v>1</v>
      </c>
    </row>
    <row r="26" spans="1:8" s="20" customFormat="1" ht="22.5" customHeight="1" x14ac:dyDescent="0.2">
      <c r="A26" s="18"/>
      <c r="B26" s="21" t="s">
        <v>23</v>
      </c>
      <c r="C26" s="106" t="e">
        <f>C27+#REF!+#REF!+#REF!</f>
        <v>#REF!</v>
      </c>
      <c r="D26" s="146">
        <f>D27</f>
        <v>440.5</v>
      </c>
      <c r="E26" s="146">
        <f>E27</f>
        <v>442.1</v>
      </c>
      <c r="F26" s="154">
        <f t="shared" si="0"/>
        <v>1.0036322360953462</v>
      </c>
    </row>
    <row r="27" spans="1:8" s="20" customFormat="1" ht="58.5" customHeight="1" x14ac:dyDescent="0.2">
      <c r="A27" s="25" t="s">
        <v>11</v>
      </c>
      <c r="B27" s="13" t="s">
        <v>28</v>
      </c>
      <c r="C27" s="107">
        <f t="shared" ref="C27" si="5">C28+C29</f>
        <v>31882.9</v>
      </c>
      <c r="D27" s="147">
        <f>D28+D29</f>
        <v>440.5</v>
      </c>
      <c r="E27" s="147">
        <f>E28+E29</f>
        <v>442.1</v>
      </c>
      <c r="F27" s="166">
        <f t="shared" si="0"/>
        <v>1.0036322360953462</v>
      </c>
    </row>
    <row r="28" spans="1:8" s="20" customFormat="1" ht="104.25" customHeight="1" x14ac:dyDescent="0.2">
      <c r="A28" s="2" t="s">
        <v>21</v>
      </c>
      <c r="B28" s="16" t="s">
        <v>24</v>
      </c>
      <c r="C28" s="105">
        <v>19440.5</v>
      </c>
      <c r="D28" s="145">
        <v>259</v>
      </c>
      <c r="E28" s="145">
        <v>260.7</v>
      </c>
      <c r="F28" s="155">
        <f t="shared" si="0"/>
        <v>1.0065637065637065</v>
      </c>
    </row>
    <row r="29" spans="1:8" s="20" customFormat="1" ht="102.75" customHeight="1" x14ac:dyDescent="0.2">
      <c r="A29" s="2" t="s">
        <v>3</v>
      </c>
      <c r="B29" s="36" t="s">
        <v>18</v>
      </c>
      <c r="C29" s="105">
        <v>12442.4</v>
      </c>
      <c r="D29" s="145">
        <v>181.5</v>
      </c>
      <c r="E29" s="145">
        <v>181.4</v>
      </c>
      <c r="F29" s="155">
        <f t="shared" si="0"/>
        <v>0.99944903581267219</v>
      </c>
    </row>
    <row r="30" spans="1:8" s="20" customFormat="1" ht="21.75" customHeight="1" x14ac:dyDescent="0.2">
      <c r="A30" s="10" t="s">
        <v>40</v>
      </c>
      <c r="B30" s="11" t="s">
        <v>10</v>
      </c>
      <c r="C30" s="101" t="e">
        <f>'Приложение 3'!C16</f>
        <v>#REF!</v>
      </c>
      <c r="D30" s="143">
        <v>20479.3</v>
      </c>
      <c r="E30" s="143">
        <v>20235.099999999999</v>
      </c>
      <c r="F30" s="154">
        <f t="shared" si="0"/>
        <v>0.98807576430835031</v>
      </c>
    </row>
    <row r="31" spans="1:8" s="20" customFormat="1" ht="20.25" customHeight="1" x14ac:dyDescent="0.2">
      <c r="A31" s="26"/>
      <c r="B31" s="27" t="s">
        <v>39</v>
      </c>
      <c r="C31" s="101" t="e">
        <f>C30+C16</f>
        <v>#REF!</v>
      </c>
      <c r="D31" s="143">
        <f>D30+D16</f>
        <v>22743.8</v>
      </c>
      <c r="E31" s="143">
        <f>E30+E16</f>
        <v>22713.8</v>
      </c>
      <c r="F31" s="154">
        <f>E31/D31</f>
        <v>0.99868095920646505</v>
      </c>
    </row>
    <row r="32" spans="1:8" s="20" customFormat="1" ht="18" customHeight="1" x14ac:dyDescent="0.2">
      <c r="A32" s="28"/>
      <c r="B32" s="29"/>
      <c r="C32" s="78"/>
      <c r="D32" s="79"/>
      <c r="E32" s="78"/>
      <c r="F32" s="78"/>
      <c r="G32" s="73"/>
    </row>
    <row r="33" spans="1:7" s="20" customFormat="1" ht="14.25" customHeight="1" x14ac:dyDescent="0.2">
      <c r="A33" s="30"/>
      <c r="B33" s="56"/>
      <c r="C33" s="79"/>
      <c r="D33" s="79"/>
      <c r="E33" s="79"/>
      <c r="F33" s="79"/>
      <c r="G33" s="73"/>
    </row>
    <row r="34" spans="1:7" s="20" customFormat="1" ht="14.25" customHeight="1" x14ac:dyDescent="0.2">
      <c r="A34" s="30"/>
      <c r="B34" s="56"/>
      <c r="C34" s="79"/>
      <c r="D34" s="79"/>
      <c r="E34" s="79"/>
      <c r="F34" s="79"/>
      <c r="G34" s="73"/>
    </row>
    <row r="35" spans="1:7" s="20" customFormat="1" ht="14.25" customHeight="1" x14ac:dyDescent="0.2">
      <c r="A35" s="30"/>
      <c r="B35" s="56"/>
      <c r="C35" s="79"/>
      <c r="D35" s="79"/>
      <c r="E35" s="79"/>
      <c r="F35" s="79"/>
      <c r="G35" s="73"/>
    </row>
    <row r="36" spans="1:7" ht="14.25" customHeight="1" x14ac:dyDescent="0.2">
      <c r="A36" s="5"/>
      <c r="B36" s="56"/>
      <c r="C36" s="79"/>
      <c r="D36" s="79"/>
      <c r="E36" s="79"/>
      <c r="F36" s="79"/>
      <c r="G36" s="74"/>
    </row>
    <row r="37" spans="1:7" ht="14.25" customHeight="1" x14ac:dyDescent="0.2">
      <c r="A37" s="5"/>
      <c r="B37" s="6"/>
      <c r="C37" s="80"/>
      <c r="D37" s="80"/>
      <c r="E37" s="80"/>
      <c r="F37" s="79"/>
      <c r="G37" s="74"/>
    </row>
    <row r="38" spans="1:7" x14ac:dyDescent="0.2">
      <c r="A38" s="5"/>
      <c r="B38" s="6"/>
      <c r="C38" s="75"/>
      <c r="D38" s="75"/>
      <c r="E38" s="75"/>
      <c r="F38" s="71"/>
      <c r="G38" s="74"/>
    </row>
    <row r="39" spans="1:7" x14ac:dyDescent="0.2">
      <c r="A39" s="5"/>
      <c r="B39" s="6"/>
      <c r="C39" s="75"/>
      <c r="D39" s="75"/>
      <c r="E39" s="75"/>
      <c r="F39" s="74"/>
      <c r="G39" s="74"/>
    </row>
    <row r="40" spans="1:7" x14ac:dyDescent="0.2">
      <c r="A40" s="5"/>
      <c r="B40" s="6"/>
      <c r="C40" s="75"/>
      <c r="D40" s="75"/>
      <c r="E40" s="75"/>
      <c r="F40" s="74"/>
      <c r="G40" s="74"/>
    </row>
    <row r="41" spans="1:7" x14ac:dyDescent="0.2">
      <c r="A41" s="5"/>
      <c r="B41" s="6"/>
      <c r="C41" s="75"/>
      <c r="D41" s="75"/>
      <c r="E41" s="75"/>
      <c r="F41" s="74"/>
      <c r="G41" s="74"/>
    </row>
    <row r="42" spans="1:7" x14ac:dyDescent="0.2">
      <c r="A42" s="5"/>
      <c r="B42" s="6"/>
      <c r="C42" s="75"/>
      <c r="D42" s="75"/>
      <c r="E42" s="75"/>
      <c r="F42" s="74"/>
      <c r="G42" s="74"/>
    </row>
    <row r="43" spans="1:7" x14ac:dyDescent="0.2">
      <c r="A43" s="5"/>
      <c r="B43" s="6"/>
      <c r="C43" s="75"/>
      <c r="D43" s="75"/>
      <c r="E43" s="75"/>
      <c r="F43" s="74"/>
      <c r="G43" s="74"/>
    </row>
    <row r="44" spans="1:7" x14ac:dyDescent="0.2">
      <c r="A44" s="5"/>
      <c r="B44" s="6"/>
      <c r="C44" s="75"/>
      <c r="D44" s="75"/>
      <c r="E44" s="75"/>
      <c r="F44" s="74"/>
      <c r="G44" s="74"/>
    </row>
    <row r="45" spans="1:7" x14ac:dyDescent="0.2">
      <c r="A45" s="5"/>
      <c r="B45" s="6"/>
      <c r="C45" s="75"/>
      <c r="D45" s="75"/>
      <c r="E45" s="75"/>
      <c r="F45" s="74"/>
      <c r="G45" s="74"/>
    </row>
    <row r="46" spans="1:7" x14ac:dyDescent="0.2">
      <c r="A46" s="5"/>
      <c r="B46" s="6"/>
      <c r="C46" s="75"/>
      <c r="D46" s="75"/>
      <c r="E46" s="75"/>
      <c r="F46" s="74"/>
      <c r="G46" s="74"/>
    </row>
    <row r="47" spans="1:7" x14ac:dyDescent="0.2">
      <c r="A47" s="5"/>
      <c r="B47" s="6"/>
      <c r="C47" s="75"/>
      <c r="D47" s="75"/>
      <c r="E47" s="75"/>
      <c r="F47" s="74"/>
      <c r="G47" s="74"/>
    </row>
    <row r="48" spans="1:7" x14ac:dyDescent="0.2">
      <c r="A48" s="5"/>
      <c r="B48" s="6"/>
      <c r="C48" s="6"/>
      <c r="D48" s="6"/>
      <c r="E48" s="6"/>
    </row>
    <row r="49" spans="1:5" x14ac:dyDescent="0.2">
      <c r="A49" s="5"/>
      <c r="B49" s="6"/>
      <c r="C49" s="6"/>
      <c r="D49" s="6"/>
      <c r="E49" s="6"/>
    </row>
    <row r="50" spans="1:5" x14ac:dyDescent="0.2">
      <c r="A50" s="5"/>
      <c r="B50" s="6"/>
      <c r="C50" s="6"/>
      <c r="D50" s="6"/>
      <c r="E50" s="6"/>
    </row>
    <row r="51" spans="1:5" x14ac:dyDescent="0.2">
      <c r="A51" s="5"/>
      <c r="B51" s="6"/>
      <c r="C51" s="6"/>
      <c r="D51" s="6"/>
      <c r="E51" s="6"/>
    </row>
    <row r="52" spans="1:5" x14ac:dyDescent="0.2">
      <c r="A52" s="5"/>
      <c r="B52" s="6"/>
      <c r="C52" s="6"/>
      <c r="D52" s="6"/>
      <c r="E52" s="6"/>
    </row>
    <row r="53" spans="1:5" x14ac:dyDescent="0.2">
      <c r="A53" s="5"/>
      <c r="B53" s="6"/>
      <c r="C53" s="6"/>
      <c r="D53" s="6"/>
      <c r="E53" s="6"/>
    </row>
    <row r="54" spans="1:5" x14ac:dyDescent="0.2">
      <c r="A54" s="5"/>
      <c r="B54" s="6"/>
      <c r="C54" s="6"/>
      <c r="D54" s="6"/>
      <c r="E54" s="6"/>
    </row>
    <row r="55" spans="1:5" x14ac:dyDescent="0.2">
      <c r="A55" s="5"/>
      <c r="B55" s="6"/>
      <c r="C55" s="6"/>
      <c r="D55" s="6"/>
      <c r="E55" s="6"/>
    </row>
    <row r="56" spans="1:5" x14ac:dyDescent="0.2">
      <c r="A56" s="5"/>
      <c r="B56" s="6"/>
      <c r="C56" s="6"/>
      <c r="D56" s="6"/>
      <c r="E56" s="6"/>
    </row>
    <row r="57" spans="1:5" x14ac:dyDescent="0.2">
      <c r="A57" s="5"/>
      <c r="B57" s="6"/>
      <c r="C57" s="6"/>
      <c r="D57" s="6"/>
      <c r="E57" s="6"/>
    </row>
    <row r="58" spans="1:5" x14ac:dyDescent="0.2">
      <c r="A58" s="5"/>
      <c r="B58" s="6"/>
      <c r="C58" s="6"/>
      <c r="D58" s="6"/>
      <c r="E58" s="6"/>
    </row>
    <row r="59" spans="1:5" x14ac:dyDescent="0.2">
      <c r="A59" s="5"/>
      <c r="B59" s="6"/>
      <c r="C59" s="6"/>
      <c r="D59" s="6"/>
      <c r="E59" s="6"/>
    </row>
    <row r="60" spans="1:5" x14ac:dyDescent="0.2">
      <c r="A60" s="5"/>
      <c r="B60" s="6"/>
      <c r="C60" s="6"/>
      <c r="D60" s="6"/>
      <c r="E60" s="6"/>
    </row>
    <row r="61" spans="1:5" x14ac:dyDescent="0.2">
      <c r="A61" s="5"/>
      <c r="B61" s="6"/>
      <c r="C61" s="6"/>
      <c r="D61" s="6"/>
      <c r="E61" s="6"/>
    </row>
    <row r="62" spans="1:5" x14ac:dyDescent="0.2">
      <c r="A62" s="5"/>
      <c r="B62" s="6"/>
      <c r="C62" s="6"/>
      <c r="D62" s="6"/>
      <c r="E62" s="6"/>
    </row>
    <row r="63" spans="1:5" x14ac:dyDescent="0.2">
      <c r="A63" s="5"/>
      <c r="B63" s="6"/>
      <c r="C63" s="6"/>
      <c r="D63" s="6"/>
      <c r="E63" s="6"/>
    </row>
    <row r="64" spans="1:5" x14ac:dyDescent="0.2">
      <c r="A64" s="5"/>
      <c r="B64" s="6"/>
      <c r="C64" s="6"/>
      <c r="D64" s="6"/>
      <c r="E64" s="6"/>
    </row>
    <row r="65" spans="1:5" x14ac:dyDescent="0.2">
      <c r="A65" s="5"/>
      <c r="B65" s="6"/>
      <c r="C65" s="6"/>
      <c r="D65" s="6"/>
      <c r="E65" s="6"/>
    </row>
    <row r="66" spans="1:5" x14ac:dyDescent="0.2">
      <c r="A66" s="5"/>
      <c r="B66" s="6"/>
      <c r="C66" s="6"/>
      <c r="D66" s="6"/>
      <c r="E66" s="6"/>
    </row>
    <row r="67" spans="1:5" x14ac:dyDescent="0.2">
      <c r="A67" s="5"/>
      <c r="B67" s="6"/>
      <c r="C67" s="6"/>
      <c r="D67" s="6"/>
      <c r="E67" s="6"/>
    </row>
    <row r="68" spans="1:5" x14ac:dyDescent="0.2">
      <c r="A68" s="5"/>
      <c r="B68" s="6"/>
      <c r="C68" s="6"/>
      <c r="D68" s="6"/>
      <c r="E68" s="6"/>
    </row>
    <row r="69" spans="1:5" x14ac:dyDescent="0.2">
      <c r="A69" s="5"/>
      <c r="B69" s="6"/>
      <c r="C69" s="6"/>
      <c r="D69" s="6"/>
      <c r="E69" s="6"/>
    </row>
    <row r="70" spans="1:5" x14ac:dyDescent="0.2">
      <c r="A70" s="5"/>
      <c r="B70" s="6"/>
      <c r="C70" s="6"/>
      <c r="D70" s="6"/>
      <c r="E70" s="6"/>
    </row>
    <row r="71" spans="1:5" x14ac:dyDescent="0.2">
      <c r="A71" s="5"/>
      <c r="B71" s="6"/>
      <c r="C71" s="6"/>
      <c r="D71" s="6"/>
      <c r="E71" s="6"/>
    </row>
    <row r="72" spans="1:5" x14ac:dyDescent="0.2">
      <c r="A72" s="5"/>
      <c r="B72" s="6"/>
      <c r="C72" s="6"/>
      <c r="D72" s="6"/>
      <c r="E72" s="6"/>
    </row>
    <row r="73" spans="1:5" x14ac:dyDescent="0.2">
      <c r="A73" s="5"/>
      <c r="B73" s="6"/>
      <c r="C73" s="6"/>
      <c r="D73" s="6"/>
      <c r="E73" s="6"/>
    </row>
    <row r="74" spans="1:5" x14ac:dyDescent="0.2">
      <c r="A74" s="5"/>
      <c r="B74" s="6"/>
      <c r="C74" s="6"/>
      <c r="D74" s="6"/>
      <c r="E74" s="6"/>
    </row>
    <row r="75" spans="1:5" x14ac:dyDescent="0.2">
      <c r="A75" s="5"/>
      <c r="B75" s="6"/>
      <c r="C75" s="6"/>
      <c r="D75" s="6"/>
      <c r="E75" s="6"/>
    </row>
    <row r="76" spans="1:5" x14ac:dyDescent="0.2">
      <c r="A76" s="5"/>
      <c r="B76" s="6"/>
      <c r="C76" s="6"/>
      <c r="D76" s="6"/>
      <c r="E76" s="6"/>
    </row>
    <row r="77" spans="1:5" x14ac:dyDescent="0.2">
      <c r="A77" s="5"/>
      <c r="B77" s="6"/>
      <c r="C77" s="6"/>
      <c r="D77" s="6"/>
      <c r="E77" s="6"/>
    </row>
    <row r="78" spans="1:5" x14ac:dyDescent="0.2">
      <c r="A78" s="5"/>
      <c r="B78" s="6"/>
      <c r="C78" s="6"/>
      <c r="D78" s="6"/>
      <c r="E78" s="6"/>
    </row>
    <row r="79" spans="1:5" x14ac:dyDescent="0.2">
      <c r="A79" s="5"/>
      <c r="B79" s="6"/>
      <c r="C79" s="6"/>
      <c r="D79" s="6"/>
      <c r="E79" s="6"/>
    </row>
    <row r="80" spans="1:5" x14ac:dyDescent="0.2">
      <c r="A80" s="5"/>
      <c r="B80" s="6"/>
      <c r="C80" s="6"/>
      <c r="D80" s="6"/>
      <c r="E80" s="6"/>
    </row>
    <row r="81" spans="1:5" x14ac:dyDescent="0.2">
      <c r="A81" s="5"/>
      <c r="B81" s="6"/>
      <c r="C81" s="6"/>
      <c r="D81" s="6"/>
      <c r="E81" s="6"/>
    </row>
    <row r="82" spans="1:5" x14ac:dyDescent="0.2">
      <c r="A82" s="5"/>
      <c r="B82" s="6"/>
      <c r="C82" s="6"/>
      <c r="D82" s="6"/>
      <c r="E82" s="6"/>
    </row>
    <row r="83" spans="1:5" x14ac:dyDescent="0.2">
      <c r="A83" s="5"/>
      <c r="B83" s="6"/>
      <c r="C83" s="6"/>
      <c r="D83" s="6"/>
      <c r="E83" s="6"/>
    </row>
    <row r="84" spans="1:5" x14ac:dyDescent="0.2">
      <c r="A84" s="5"/>
      <c r="B84" s="6"/>
      <c r="C84" s="6"/>
      <c r="D84" s="6"/>
      <c r="E84" s="6"/>
    </row>
    <row r="85" spans="1:5" x14ac:dyDescent="0.2">
      <c r="A85" s="5"/>
      <c r="B85" s="6"/>
      <c r="C85" s="6"/>
      <c r="D85" s="6"/>
      <c r="E85" s="6"/>
    </row>
    <row r="86" spans="1:5" x14ac:dyDescent="0.2">
      <c r="A86" s="5"/>
      <c r="B86" s="6"/>
      <c r="C86" s="6"/>
      <c r="D86" s="6"/>
      <c r="E86" s="6"/>
    </row>
    <row r="87" spans="1:5" x14ac:dyDescent="0.2">
      <c r="A87" s="5"/>
      <c r="B87" s="6"/>
      <c r="C87" s="6"/>
      <c r="D87" s="6"/>
      <c r="E87" s="6"/>
    </row>
    <row r="88" spans="1:5" x14ac:dyDescent="0.2">
      <c r="A88" s="5"/>
      <c r="B88" s="6"/>
      <c r="C88" s="6"/>
      <c r="D88" s="6"/>
      <c r="E88" s="6"/>
    </row>
    <row r="89" spans="1:5" x14ac:dyDescent="0.2">
      <c r="A89" s="5"/>
      <c r="B89" s="6"/>
      <c r="C89" s="6"/>
      <c r="D89" s="6"/>
      <c r="E89" s="6"/>
    </row>
    <row r="90" spans="1:5" x14ac:dyDescent="0.2">
      <c r="A90" s="5"/>
      <c r="B90" s="6"/>
      <c r="C90" s="6"/>
      <c r="D90" s="6"/>
      <c r="E90" s="6"/>
    </row>
    <row r="91" spans="1:5" x14ac:dyDescent="0.2">
      <c r="A91" s="5"/>
      <c r="B91" s="6"/>
      <c r="C91" s="6"/>
      <c r="D91" s="6"/>
      <c r="E91" s="6"/>
    </row>
    <row r="92" spans="1:5" x14ac:dyDescent="0.2">
      <c r="A92" s="5"/>
      <c r="B92" s="6"/>
      <c r="C92" s="6"/>
      <c r="D92" s="6"/>
      <c r="E92" s="6"/>
    </row>
    <row r="93" spans="1:5" x14ac:dyDescent="0.2">
      <c r="A93" s="5"/>
      <c r="B93" s="6"/>
      <c r="C93" s="6"/>
      <c r="D93" s="6"/>
      <c r="E93" s="6"/>
    </row>
    <row r="94" spans="1:5" x14ac:dyDescent="0.2">
      <c r="A94" s="5"/>
      <c r="B94" s="6"/>
      <c r="C94" s="6"/>
      <c r="D94" s="6"/>
      <c r="E94" s="6"/>
    </row>
    <row r="95" spans="1:5" x14ac:dyDescent="0.2">
      <c r="A95" s="5"/>
      <c r="B95" s="6"/>
      <c r="C95" s="6"/>
      <c r="D95" s="6"/>
      <c r="E95" s="6"/>
    </row>
    <row r="96" spans="1:5" x14ac:dyDescent="0.2">
      <c r="A96" s="5"/>
      <c r="B96" s="6"/>
      <c r="C96" s="6"/>
      <c r="D96" s="6"/>
      <c r="E96" s="6"/>
    </row>
    <row r="97" spans="1:5" x14ac:dyDescent="0.2">
      <c r="A97" s="5"/>
      <c r="B97" s="6"/>
      <c r="C97" s="6"/>
      <c r="D97" s="6"/>
      <c r="E97" s="6"/>
    </row>
    <row r="98" spans="1:5" x14ac:dyDescent="0.2">
      <c r="A98" s="5"/>
      <c r="B98" s="6"/>
      <c r="C98" s="6"/>
      <c r="D98" s="6"/>
      <c r="E98" s="6"/>
    </row>
    <row r="99" spans="1:5" x14ac:dyDescent="0.2">
      <c r="A99" s="5"/>
      <c r="B99" s="6"/>
      <c r="C99" s="6"/>
      <c r="D99" s="6"/>
      <c r="E99" s="6"/>
    </row>
    <row r="100" spans="1:5" x14ac:dyDescent="0.2">
      <c r="A100" s="5"/>
      <c r="B100" s="6"/>
      <c r="C100" s="6"/>
      <c r="D100" s="6"/>
      <c r="E100" s="6"/>
    </row>
    <row r="101" spans="1:5" x14ac:dyDescent="0.2">
      <c r="A101" s="5"/>
      <c r="B101" s="6"/>
      <c r="C101" s="6"/>
      <c r="D101" s="6"/>
      <c r="E101" s="6"/>
    </row>
    <row r="102" spans="1:5" x14ac:dyDescent="0.2">
      <c r="A102" s="5"/>
      <c r="B102" s="6"/>
      <c r="C102" s="6"/>
      <c r="D102" s="6"/>
      <c r="E102" s="6"/>
    </row>
    <row r="103" spans="1:5" x14ac:dyDescent="0.2">
      <c r="A103" s="5"/>
      <c r="B103" s="6"/>
      <c r="C103" s="6"/>
      <c r="D103" s="6"/>
      <c r="E103" s="6"/>
    </row>
    <row r="104" spans="1:5" x14ac:dyDescent="0.2">
      <c r="A104" s="5"/>
      <c r="B104" s="6"/>
      <c r="C104" s="6"/>
      <c r="D104" s="6"/>
      <c r="E104" s="6"/>
    </row>
    <row r="105" spans="1:5" x14ac:dyDescent="0.2">
      <c r="A105" s="5"/>
      <c r="B105" s="6"/>
      <c r="C105" s="6"/>
      <c r="D105" s="6"/>
      <c r="E105" s="6"/>
    </row>
    <row r="106" spans="1:5" x14ac:dyDescent="0.2">
      <c r="A106" s="5"/>
      <c r="B106" s="6"/>
      <c r="C106" s="6"/>
      <c r="D106" s="6"/>
      <c r="E106" s="6"/>
    </row>
    <row r="107" spans="1:5" x14ac:dyDescent="0.2">
      <c r="A107" s="5"/>
      <c r="B107" s="6"/>
      <c r="C107" s="6"/>
      <c r="D107" s="6"/>
      <c r="E107" s="6"/>
    </row>
    <row r="108" spans="1:5" x14ac:dyDescent="0.2">
      <c r="A108" s="5"/>
      <c r="B108" s="6"/>
      <c r="C108" s="6"/>
      <c r="D108" s="6"/>
      <c r="E108" s="6"/>
    </row>
    <row r="109" spans="1:5" x14ac:dyDescent="0.2">
      <c r="A109" s="5"/>
      <c r="B109" s="6"/>
      <c r="C109" s="6"/>
      <c r="D109" s="6"/>
      <c r="E109" s="6"/>
    </row>
    <row r="110" spans="1:5" x14ac:dyDescent="0.2">
      <c r="A110" s="5"/>
      <c r="B110" s="6"/>
      <c r="C110" s="6"/>
      <c r="D110" s="6"/>
      <c r="E110" s="6"/>
    </row>
    <row r="111" spans="1:5" x14ac:dyDescent="0.2">
      <c r="A111" s="5"/>
      <c r="B111" s="6"/>
      <c r="C111" s="6"/>
      <c r="D111" s="6"/>
      <c r="E111" s="6"/>
    </row>
    <row r="112" spans="1:5" x14ac:dyDescent="0.2">
      <c r="A112" s="5"/>
      <c r="B112" s="6"/>
      <c r="C112" s="6"/>
      <c r="D112" s="6"/>
      <c r="E112" s="6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  <row r="332" spans="1:1" x14ac:dyDescent="0.2">
      <c r="A332" s="5"/>
    </row>
    <row r="333" spans="1:1" x14ac:dyDescent="0.2">
      <c r="A333" s="5"/>
    </row>
    <row r="334" spans="1:1" x14ac:dyDescent="0.2">
      <c r="A334" s="5"/>
    </row>
    <row r="335" spans="1:1" x14ac:dyDescent="0.2">
      <c r="A335" s="5"/>
    </row>
    <row r="336" spans="1:1" x14ac:dyDescent="0.2">
      <c r="A336" s="5"/>
    </row>
    <row r="337" spans="1:1" x14ac:dyDescent="0.2">
      <c r="A337" s="5"/>
    </row>
    <row r="338" spans="1:1" x14ac:dyDescent="0.2">
      <c r="A338" s="5"/>
    </row>
    <row r="339" spans="1:1" x14ac:dyDescent="0.2">
      <c r="A339" s="5"/>
    </row>
    <row r="340" spans="1:1" x14ac:dyDescent="0.2">
      <c r="A340" s="5"/>
    </row>
    <row r="341" spans="1:1" x14ac:dyDescent="0.2">
      <c r="A341" s="5"/>
    </row>
    <row r="342" spans="1:1" x14ac:dyDescent="0.2">
      <c r="A342" s="5"/>
    </row>
    <row r="343" spans="1:1" x14ac:dyDescent="0.2">
      <c r="A343" s="5"/>
    </row>
    <row r="344" spans="1:1" x14ac:dyDescent="0.2">
      <c r="A344" s="5"/>
    </row>
    <row r="345" spans="1:1" x14ac:dyDescent="0.2">
      <c r="A345" s="5"/>
    </row>
    <row r="346" spans="1:1" x14ac:dyDescent="0.2">
      <c r="A346" s="5"/>
    </row>
    <row r="347" spans="1:1" x14ac:dyDescent="0.2">
      <c r="A347" s="5"/>
    </row>
    <row r="348" spans="1:1" x14ac:dyDescent="0.2">
      <c r="A348" s="5"/>
    </row>
    <row r="349" spans="1:1" x14ac:dyDescent="0.2">
      <c r="A349" s="5"/>
    </row>
    <row r="350" spans="1:1" x14ac:dyDescent="0.2">
      <c r="A350" s="5"/>
    </row>
    <row r="351" spans="1:1" x14ac:dyDescent="0.2">
      <c r="A351" s="5"/>
    </row>
    <row r="352" spans="1:1" x14ac:dyDescent="0.2">
      <c r="A352" s="5"/>
    </row>
    <row r="353" spans="1:1" x14ac:dyDescent="0.2">
      <c r="A353" s="5"/>
    </row>
  </sheetData>
  <mergeCells count="10">
    <mergeCell ref="A1:B1"/>
    <mergeCell ref="A14:A15"/>
    <mergeCell ref="B14:B15"/>
    <mergeCell ref="C14:F14"/>
    <mergeCell ref="A9:F9"/>
    <mergeCell ref="A7:F7"/>
    <mergeCell ref="A8:F8"/>
    <mergeCell ref="A6:F6"/>
    <mergeCell ref="A10:F10"/>
    <mergeCell ref="A11:F11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83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zoomScale="110" zoomScaleNormal="110" workbookViewId="0">
      <selection activeCell="G16" sqref="G16"/>
    </sheetView>
  </sheetViews>
  <sheetFormatPr defaultRowHeight="12.75" x14ac:dyDescent="0.2"/>
  <cols>
    <col min="1" max="1" width="25.5703125" customWidth="1"/>
    <col min="2" max="2" width="44.5703125" customWidth="1"/>
    <col min="3" max="3" width="0.140625" hidden="1" customWidth="1"/>
    <col min="4" max="6" width="14.85546875" hidden="1" customWidth="1"/>
    <col min="7" max="7" width="14.85546875" customWidth="1"/>
    <col min="8" max="9" width="15.140625" customWidth="1"/>
    <col min="10" max="10" width="15.85546875" customWidth="1"/>
  </cols>
  <sheetData>
    <row r="1" spans="1:10" s="32" customFormat="1" x14ac:dyDescent="0.2">
      <c r="A1" s="226"/>
      <c r="B1" s="226"/>
      <c r="C1" s="92"/>
      <c r="D1" s="100"/>
      <c r="E1" s="100"/>
      <c r="F1" s="117"/>
      <c r="G1" s="137"/>
      <c r="H1" s="67"/>
    </row>
    <row r="2" spans="1:10" s="32" customFormat="1" ht="6" customHeight="1" x14ac:dyDescent="0.2">
      <c r="A2" s="226"/>
      <c r="B2" s="226"/>
      <c r="C2" s="92"/>
      <c r="D2" s="100"/>
      <c r="E2" s="100"/>
      <c r="F2" s="117"/>
      <c r="G2" s="137"/>
      <c r="H2" s="67"/>
    </row>
    <row r="3" spans="1:10" s="32" customFormat="1" hidden="1" x14ac:dyDescent="0.2">
      <c r="A3" s="226"/>
      <c r="B3" s="226"/>
      <c r="C3" s="92"/>
      <c r="D3" s="100"/>
      <c r="E3" s="100"/>
      <c r="F3" s="117"/>
      <c r="G3" s="137"/>
      <c r="H3" s="67"/>
    </row>
    <row r="4" spans="1:10" s="32" customFormat="1" hidden="1" x14ac:dyDescent="0.2">
      <c r="A4" s="33"/>
      <c r="B4" s="33"/>
      <c r="C4" s="33"/>
      <c r="D4" s="33"/>
      <c r="E4" s="33"/>
      <c r="F4" s="33"/>
      <c r="G4" s="33"/>
      <c r="H4" s="33"/>
    </row>
    <row r="5" spans="1:10" s="32" customFormat="1" ht="13.5" hidden="1" customHeight="1" x14ac:dyDescent="0.2">
      <c r="A5" s="34"/>
      <c r="B5" s="33"/>
      <c r="C5" s="33"/>
      <c r="D5" s="33"/>
      <c r="E5" s="33"/>
      <c r="F5" s="33"/>
      <c r="G5" s="33"/>
      <c r="H5" s="33"/>
    </row>
    <row r="6" spans="1:10" ht="15" customHeight="1" x14ac:dyDescent="0.2"/>
    <row r="7" spans="1:10" ht="15" customHeight="1" x14ac:dyDescent="0.3">
      <c r="A7" s="217" t="s">
        <v>62</v>
      </c>
      <c r="B7" s="217"/>
      <c r="C7" s="217"/>
      <c r="D7" s="217"/>
      <c r="E7" s="217"/>
      <c r="F7" s="217"/>
      <c r="G7" s="217"/>
      <c r="H7" s="217"/>
      <c r="I7" s="217"/>
    </row>
    <row r="8" spans="1:10" ht="18.75" x14ac:dyDescent="0.3">
      <c r="A8" s="224" t="s">
        <v>87</v>
      </c>
      <c r="B8" s="224"/>
      <c r="C8" s="224"/>
      <c r="D8" s="224"/>
      <c r="E8" s="224"/>
      <c r="F8" s="224"/>
      <c r="G8" s="224"/>
      <c r="H8" s="224"/>
      <c r="I8" s="219"/>
    </row>
    <row r="9" spans="1:10" ht="18.75" x14ac:dyDescent="0.3">
      <c r="A9" s="217" t="s">
        <v>84</v>
      </c>
      <c r="B9" s="219"/>
      <c r="C9" s="219"/>
      <c r="D9" s="219"/>
      <c r="E9" s="219"/>
      <c r="F9" s="219"/>
      <c r="G9" s="219"/>
      <c r="H9" s="219"/>
      <c r="I9" s="219"/>
    </row>
    <row r="10" spans="1:10" ht="18.75" x14ac:dyDescent="0.3">
      <c r="A10" s="217" t="s">
        <v>70</v>
      </c>
      <c r="B10" s="219"/>
      <c r="C10" s="219"/>
      <c r="D10" s="219"/>
      <c r="E10" s="219"/>
      <c r="F10" s="219"/>
      <c r="G10" s="219"/>
      <c r="H10" s="219"/>
      <c r="I10" s="219"/>
    </row>
    <row r="11" spans="1:10" ht="18.75" x14ac:dyDescent="0.3">
      <c r="A11" s="217" t="s">
        <v>71</v>
      </c>
      <c r="B11" s="219"/>
      <c r="C11" s="219"/>
      <c r="D11" s="219"/>
      <c r="E11" s="219"/>
      <c r="F11" s="219"/>
      <c r="G11" s="219"/>
      <c r="H11" s="219"/>
      <c r="I11" s="219"/>
    </row>
    <row r="12" spans="1:10" ht="12.75" customHeight="1" x14ac:dyDescent="0.3">
      <c r="A12" s="8"/>
      <c r="B12" s="1"/>
      <c r="C12" s="87"/>
      <c r="D12" s="95"/>
      <c r="E12" s="95"/>
      <c r="F12" s="115"/>
      <c r="G12" s="134"/>
      <c r="H12" s="1"/>
    </row>
    <row r="13" spans="1:10" ht="15.75" x14ac:dyDescent="0.25">
      <c r="A13" s="9"/>
      <c r="B13" s="9"/>
      <c r="C13" s="91"/>
      <c r="D13" s="99"/>
      <c r="E13" s="99"/>
      <c r="F13" s="116"/>
      <c r="G13" s="136"/>
      <c r="H13" s="9"/>
      <c r="I13" s="157" t="s">
        <v>66</v>
      </c>
    </row>
    <row r="14" spans="1:10" ht="20.25" customHeight="1" x14ac:dyDescent="0.2">
      <c r="A14" s="227" t="s">
        <v>29</v>
      </c>
      <c r="B14" s="227" t="s">
        <v>30</v>
      </c>
      <c r="C14" s="216" t="s">
        <v>72</v>
      </c>
      <c r="D14" s="216"/>
      <c r="E14" s="216"/>
      <c r="F14" s="216"/>
      <c r="G14" s="216"/>
      <c r="H14" s="216"/>
      <c r="I14" s="216"/>
    </row>
    <row r="15" spans="1:10" ht="46.5" customHeight="1" x14ac:dyDescent="0.2">
      <c r="A15" s="228"/>
      <c r="B15" s="228"/>
      <c r="C15" s="93" t="s">
        <v>48</v>
      </c>
      <c r="D15" s="98" t="s">
        <v>49</v>
      </c>
      <c r="E15" s="62" t="s">
        <v>50</v>
      </c>
      <c r="F15" s="114" t="s">
        <v>51</v>
      </c>
      <c r="G15" s="138" t="s">
        <v>58</v>
      </c>
      <c r="H15" s="93" t="s">
        <v>59</v>
      </c>
      <c r="I15" s="37" t="s">
        <v>63</v>
      </c>
      <c r="J15" s="49"/>
    </row>
    <row r="16" spans="1:10" ht="44.25" customHeight="1" x14ac:dyDescent="0.2">
      <c r="A16" s="175" t="s">
        <v>88</v>
      </c>
      <c r="B16" s="183" t="s">
        <v>89</v>
      </c>
      <c r="C16" s="101" t="e">
        <f>C17+C39+C40</f>
        <v>#REF!</v>
      </c>
      <c r="D16" s="101" t="e">
        <f>D17+D39+D40</f>
        <v>#REF!</v>
      </c>
      <c r="E16" s="101" t="e">
        <f>E17+E39+E40</f>
        <v>#REF!</v>
      </c>
      <c r="F16" s="101" t="e">
        <f>F17+F39+F40</f>
        <v>#REF!</v>
      </c>
      <c r="G16" s="197">
        <f>G17+G20+G23+G27</f>
        <v>20477.799999999996</v>
      </c>
      <c r="H16" s="198">
        <f>H17+H20+H23+H27</f>
        <v>20477.799999999996</v>
      </c>
      <c r="I16" s="190">
        <f t="shared" ref="I16:I36" si="0">H16/G16</f>
        <v>1</v>
      </c>
      <c r="J16" s="49"/>
    </row>
    <row r="17" spans="1:10" ht="35.25" customHeight="1" x14ac:dyDescent="0.2">
      <c r="A17" s="176" t="s">
        <v>116</v>
      </c>
      <c r="B17" s="184" t="s">
        <v>90</v>
      </c>
      <c r="C17" s="102" t="e">
        <f t="shared" ref="C17:F17" si="1">C18+C21+C33+C36</f>
        <v>#REF!</v>
      </c>
      <c r="D17" s="102" t="e">
        <f t="shared" si="1"/>
        <v>#REF!</v>
      </c>
      <c r="E17" s="102" t="e">
        <f t="shared" si="1"/>
        <v>#REF!</v>
      </c>
      <c r="F17" s="102" t="e">
        <f t="shared" si="1"/>
        <v>#REF!</v>
      </c>
      <c r="G17" s="199">
        <f>G18+G19</f>
        <v>8719.5999999999985</v>
      </c>
      <c r="H17" s="191">
        <f>H18+H19</f>
        <v>8719.5999999999985</v>
      </c>
      <c r="I17" s="192">
        <f t="shared" si="0"/>
        <v>1</v>
      </c>
      <c r="J17" s="49"/>
    </row>
    <row r="18" spans="1:10" ht="30" customHeight="1" x14ac:dyDescent="0.2">
      <c r="A18" s="179" t="s">
        <v>116</v>
      </c>
      <c r="B18" s="185" t="s">
        <v>91</v>
      </c>
      <c r="C18" s="103">
        <f>C19+C20</f>
        <v>22080.3</v>
      </c>
      <c r="D18" s="103">
        <f t="shared" ref="D18:E18" si="2">D19+D20</f>
        <v>0</v>
      </c>
      <c r="E18" s="103">
        <f t="shared" si="2"/>
        <v>22080.3</v>
      </c>
      <c r="F18" s="103">
        <f t="shared" ref="F18" si="3">F19+F20</f>
        <v>0</v>
      </c>
      <c r="G18" s="200">
        <v>5607.4</v>
      </c>
      <c r="H18" s="193">
        <v>5607.4</v>
      </c>
      <c r="I18" s="194">
        <f t="shared" si="0"/>
        <v>1</v>
      </c>
    </row>
    <row r="19" spans="1:10" ht="33.75" customHeight="1" x14ac:dyDescent="0.2">
      <c r="A19" s="179" t="s">
        <v>116</v>
      </c>
      <c r="B19" s="185" t="s">
        <v>92</v>
      </c>
      <c r="C19" s="103">
        <f>12080.3+10000</f>
        <v>22080.3</v>
      </c>
      <c r="D19" s="103"/>
      <c r="E19" s="103">
        <f t="shared" ref="E19" si="4">C19+D19</f>
        <v>22080.3</v>
      </c>
      <c r="F19" s="103"/>
      <c r="G19" s="200">
        <v>3112.2</v>
      </c>
      <c r="H19" s="193">
        <v>3112.2</v>
      </c>
      <c r="I19" s="194">
        <f t="shared" si="0"/>
        <v>1</v>
      </c>
    </row>
    <row r="20" spans="1:10" ht="25.5" x14ac:dyDescent="0.2">
      <c r="A20" s="175" t="s">
        <v>46</v>
      </c>
      <c r="B20" s="183" t="s">
        <v>5</v>
      </c>
      <c r="C20" s="103"/>
      <c r="D20" s="86"/>
      <c r="E20" s="86"/>
      <c r="F20" s="86"/>
      <c r="G20" s="202">
        <f>G21+G22</f>
        <v>186.5</v>
      </c>
      <c r="H20" s="195">
        <f>H21+H22</f>
        <v>186.5</v>
      </c>
      <c r="I20" s="196">
        <f t="shared" si="0"/>
        <v>1</v>
      </c>
    </row>
    <row r="21" spans="1:10" ht="66.75" customHeight="1" x14ac:dyDescent="0.2">
      <c r="A21" s="177" t="s">
        <v>93</v>
      </c>
      <c r="B21" s="186" t="s">
        <v>94</v>
      </c>
      <c r="C21" s="103" t="e">
        <f>C22+C24+C25+#REF!+C31+C32+C23</f>
        <v>#REF!</v>
      </c>
      <c r="D21" s="103" t="e">
        <f>D22+D24+D25+#REF!+D31+D32+D23+D29+D28</f>
        <v>#REF!</v>
      </c>
      <c r="E21" s="103" t="e">
        <f>E22+E24+E25+#REF!+E31+E32+E23+E29+E28</f>
        <v>#REF!</v>
      </c>
      <c r="F21" s="103" t="e">
        <f>F22+F24+F25+#REF!+F31+F32+F23+F29+F28</f>
        <v>#REF!</v>
      </c>
      <c r="G21" s="204">
        <v>3.5</v>
      </c>
      <c r="H21" s="193">
        <v>3.5</v>
      </c>
      <c r="I21" s="194">
        <f t="shared" si="0"/>
        <v>1</v>
      </c>
    </row>
    <row r="22" spans="1:10" ht="65.25" customHeight="1" x14ac:dyDescent="0.2">
      <c r="A22" s="177" t="s">
        <v>95</v>
      </c>
      <c r="B22" s="186" t="s">
        <v>96</v>
      </c>
      <c r="C22" s="103"/>
      <c r="D22" s="103"/>
      <c r="E22" s="103"/>
      <c r="F22" s="103"/>
      <c r="G22" s="204">
        <v>183</v>
      </c>
      <c r="H22" s="193">
        <v>183</v>
      </c>
      <c r="I22" s="194">
        <f t="shared" si="0"/>
        <v>1</v>
      </c>
    </row>
    <row r="23" spans="1:10" ht="39" customHeight="1" x14ac:dyDescent="0.2">
      <c r="A23" s="175" t="s">
        <v>97</v>
      </c>
      <c r="B23" s="183" t="s">
        <v>98</v>
      </c>
      <c r="C23" s="103"/>
      <c r="D23" s="103"/>
      <c r="E23" s="103"/>
      <c r="F23" s="103"/>
      <c r="G23" s="202">
        <f>G24+G25+G26</f>
        <v>3046.3</v>
      </c>
      <c r="H23" s="195">
        <f>H24+H25+H26</f>
        <v>3046.3</v>
      </c>
      <c r="I23" s="196">
        <f t="shared" si="0"/>
        <v>1</v>
      </c>
    </row>
    <row r="24" spans="1:10" ht="30.75" customHeight="1" x14ac:dyDescent="0.2">
      <c r="A24" s="177" t="s">
        <v>99</v>
      </c>
      <c r="B24" s="186" t="s">
        <v>100</v>
      </c>
      <c r="C24" s="103"/>
      <c r="D24" s="103">
        <f>69705.0252</f>
        <v>69705.025200000004</v>
      </c>
      <c r="E24" s="103">
        <f t="shared" ref="E24:E32" si="5">C24+D24</f>
        <v>69705.025200000004</v>
      </c>
      <c r="F24" s="103">
        <v>44942.11</v>
      </c>
      <c r="G24" s="204">
        <v>703.1</v>
      </c>
      <c r="H24" s="193">
        <v>703.1</v>
      </c>
      <c r="I24" s="194">
        <f t="shared" si="0"/>
        <v>1</v>
      </c>
    </row>
    <row r="25" spans="1:10" ht="40.5" customHeight="1" x14ac:dyDescent="0.2">
      <c r="A25" s="177" t="s">
        <v>101</v>
      </c>
      <c r="B25" s="186" t="s">
        <v>100</v>
      </c>
      <c r="C25" s="103"/>
      <c r="D25" s="103">
        <v>28574.981039999999</v>
      </c>
      <c r="E25" s="103">
        <f t="shared" si="5"/>
        <v>28574.981039999999</v>
      </c>
      <c r="F25" s="103"/>
      <c r="G25" s="204">
        <v>1322.8</v>
      </c>
      <c r="H25" s="193">
        <v>1322.8</v>
      </c>
      <c r="I25" s="194">
        <f t="shared" si="0"/>
        <v>1</v>
      </c>
    </row>
    <row r="26" spans="1:10" ht="21.75" customHeight="1" x14ac:dyDescent="0.2">
      <c r="A26" s="177" t="s">
        <v>102</v>
      </c>
      <c r="B26" s="186" t="s">
        <v>100</v>
      </c>
      <c r="C26" s="103"/>
      <c r="D26" s="103"/>
      <c r="E26" s="103"/>
      <c r="F26" s="103"/>
      <c r="G26" s="204">
        <v>1020.4</v>
      </c>
      <c r="H26" s="193">
        <v>1020.4</v>
      </c>
      <c r="I26" s="194">
        <f t="shared" si="0"/>
        <v>1</v>
      </c>
    </row>
    <row r="27" spans="1:10" ht="15" x14ac:dyDescent="0.2">
      <c r="A27" s="175" t="s">
        <v>47</v>
      </c>
      <c r="B27" s="183" t="s">
        <v>25</v>
      </c>
      <c r="C27" s="103"/>
      <c r="D27" s="103">
        <f>1785.20661</f>
        <v>1785.20661</v>
      </c>
      <c r="E27" s="103">
        <f t="shared" ref="E27" si="6">C27+D27</f>
        <v>1785.20661</v>
      </c>
      <c r="F27" s="103">
        <v>117626.553</v>
      </c>
      <c r="G27" s="202">
        <f>G29+G28</f>
        <v>8525.4</v>
      </c>
      <c r="H27" s="195">
        <f>H28+H30+H31+H32+H33+H34+H35+H36</f>
        <v>8525.4</v>
      </c>
      <c r="I27" s="196">
        <f t="shared" ref="I27" si="7">H27/G27</f>
        <v>1</v>
      </c>
    </row>
    <row r="28" spans="1:10" ht="66.75" customHeight="1" x14ac:dyDescent="0.2">
      <c r="A28" s="177" t="s">
        <v>103</v>
      </c>
      <c r="B28" s="186" t="s">
        <v>104</v>
      </c>
      <c r="C28" s="103"/>
      <c r="D28" s="103">
        <f>1785.20661</f>
        <v>1785.20661</v>
      </c>
      <c r="E28" s="103">
        <f t="shared" si="5"/>
        <v>1785.20661</v>
      </c>
      <c r="F28" s="103">
        <v>117626.553</v>
      </c>
      <c r="G28" s="204">
        <v>885.3</v>
      </c>
      <c r="H28" s="193">
        <v>885.3</v>
      </c>
      <c r="I28" s="194">
        <f t="shared" si="0"/>
        <v>1</v>
      </c>
    </row>
    <row r="29" spans="1:10" ht="41.25" customHeight="1" x14ac:dyDescent="0.2">
      <c r="A29" s="175" t="s">
        <v>105</v>
      </c>
      <c r="B29" s="183" t="s">
        <v>106</v>
      </c>
      <c r="C29" s="103"/>
      <c r="D29" s="103"/>
      <c r="E29" s="103">
        <f t="shared" si="5"/>
        <v>0</v>
      </c>
      <c r="F29" s="103"/>
      <c r="G29" s="202">
        <f>G30+G31+G32+G33+G34+G35+G36</f>
        <v>7640.0999999999995</v>
      </c>
      <c r="H29" s="195">
        <f>H30+H31+H32+H33+H34+H35+H36</f>
        <v>7640.0999999999995</v>
      </c>
      <c r="I29" s="196">
        <f t="shared" si="0"/>
        <v>1</v>
      </c>
    </row>
    <row r="30" spans="1:10" s="189" customFormat="1" ht="51" x14ac:dyDescent="0.2">
      <c r="A30" s="179" t="s">
        <v>105</v>
      </c>
      <c r="B30" s="188" t="s">
        <v>107</v>
      </c>
      <c r="C30" s="103"/>
      <c r="D30" s="103">
        <v>40000</v>
      </c>
      <c r="E30" s="103">
        <f t="shared" ref="E30" si="8">C30+D30</f>
        <v>40000</v>
      </c>
      <c r="F30" s="103"/>
      <c r="G30" s="204">
        <v>6111.3</v>
      </c>
      <c r="H30" s="193">
        <v>6111.3</v>
      </c>
      <c r="I30" s="194">
        <f>H30/G30</f>
        <v>1</v>
      </c>
    </row>
    <row r="31" spans="1:10" ht="76.5" x14ac:dyDescent="0.2">
      <c r="A31" s="177" t="s">
        <v>105</v>
      </c>
      <c r="B31" s="186" t="s">
        <v>108</v>
      </c>
      <c r="C31" s="103"/>
      <c r="D31" s="103">
        <v>40000</v>
      </c>
      <c r="E31" s="103">
        <f t="shared" si="5"/>
        <v>40000</v>
      </c>
      <c r="F31" s="103"/>
      <c r="G31" s="204">
        <v>463.4</v>
      </c>
      <c r="H31" s="193">
        <v>463.4</v>
      </c>
      <c r="I31" s="194">
        <f t="shared" si="0"/>
        <v>1</v>
      </c>
    </row>
    <row r="32" spans="1:10" ht="70.5" customHeight="1" x14ac:dyDescent="0.2">
      <c r="A32" s="177" t="s">
        <v>105</v>
      </c>
      <c r="B32" s="186" t="s">
        <v>109</v>
      </c>
      <c r="C32" s="103">
        <f>7770.5+1274.6+3164.1+58.9+303+28360.02996+19084.5+325.6+63.986+1272.56</f>
        <v>61677.775959999992</v>
      </c>
      <c r="D32" s="103">
        <f>8819.3-0.06-0.038-58.9</f>
        <v>8760.3019999999997</v>
      </c>
      <c r="E32" s="103">
        <f t="shared" si="5"/>
        <v>70438.077959999995</v>
      </c>
      <c r="F32" s="103">
        <f>-8819.3+18498.5596</f>
        <v>9679.2596000000012</v>
      </c>
      <c r="G32" s="205">
        <v>300</v>
      </c>
      <c r="H32" s="193">
        <v>300</v>
      </c>
      <c r="I32" s="194">
        <f t="shared" si="0"/>
        <v>1</v>
      </c>
    </row>
    <row r="33" spans="1:9" ht="78" customHeight="1" x14ac:dyDescent="0.2">
      <c r="A33" s="177" t="s">
        <v>105</v>
      </c>
      <c r="B33" s="186" t="s">
        <v>110</v>
      </c>
      <c r="C33" s="103">
        <f>C34+C35</f>
        <v>4161.8</v>
      </c>
      <c r="D33" s="103">
        <f t="shared" ref="D33:E33" si="9">D34+D35</f>
        <v>-107.1</v>
      </c>
      <c r="E33" s="103">
        <f t="shared" si="9"/>
        <v>4054.7000000000003</v>
      </c>
      <c r="F33" s="103">
        <f t="shared" ref="F33" si="10">F34+F35</f>
        <v>0</v>
      </c>
      <c r="G33" s="205">
        <v>170</v>
      </c>
      <c r="H33" s="193">
        <v>170</v>
      </c>
      <c r="I33" s="194">
        <f t="shared" si="0"/>
        <v>1</v>
      </c>
    </row>
    <row r="34" spans="1:9" ht="138" customHeight="1" x14ac:dyDescent="0.2">
      <c r="A34" s="177" t="s">
        <v>105</v>
      </c>
      <c r="B34" s="186" t="s">
        <v>111</v>
      </c>
      <c r="C34" s="103"/>
      <c r="D34" s="103"/>
      <c r="E34" s="103"/>
      <c r="F34" s="103"/>
      <c r="G34" s="205">
        <v>106.4</v>
      </c>
      <c r="H34" s="193">
        <v>106.4</v>
      </c>
      <c r="I34" s="194">
        <f t="shared" si="0"/>
        <v>1</v>
      </c>
    </row>
    <row r="35" spans="1:9" ht="51.75" customHeight="1" x14ac:dyDescent="0.2">
      <c r="A35" s="177" t="s">
        <v>105</v>
      </c>
      <c r="B35" s="186" t="s">
        <v>112</v>
      </c>
      <c r="C35" s="103">
        <f>4285.5-123.7</f>
        <v>4161.8</v>
      </c>
      <c r="D35" s="103">
        <v>-107.1</v>
      </c>
      <c r="E35" s="103">
        <f>C35+D35</f>
        <v>4054.7000000000003</v>
      </c>
      <c r="F35" s="103"/>
      <c r="G35" s="205">
        <v>64</v>
      </c>
      <c r="H35" s="193">
        <v>64</v>
      </c>
      <c r="I35" s="194">
        <f t="shared" si="0"/>
        <v>1</v>
      </c>
    </row>
    <row r="36" spans="1:9" ht="96.75" customHeight="1" x14ac:dyDescent="0.2">
      <c r="A36" s="177" t="s">
        <v>105</v>
      </c>
      <c r="B36" s="186" t="s">
        <v>113</v>
      </c>
      <c r="C36" s="103" t="e">
        <f>#REF!+#REF!+#REF!</f>
        <v>#REF!</v>
      </c>
      <c r="D36" s="103" t="e">
        <f>#REF!+#REF!+#REF!+#REF!</f>
        <v>#REF!</v>
      </c>
      <c r="E36" s="103" t="e">
        <f>#REF!+#REF!+#REF!+#REF!</f>
        <v>#REF!</v>
      </c>
      <c r="F36" s="103" t="e">
        <f>#REF!+#REF!+#REF!+#REF!</f>
        <v>#REF!</v>
      </c>
      <c r="G36" s="205">
        <v>425</v>
      </c>
      <c r="H36" s="193">
        <v>425</v>
      </c>
      <c r="I36" s="194">
        <f t="shared" si="0"/>
        <v>1</v>
      </c>
    </row>
    <row r="37" spans="1:9" s="182" customFormat="1" ht="31.5" customHeight="1" x14ac:dyDescent="0.2">
      <c r="A37" s="180" t="s">
        <v>65</v>
      </c>
      <c r="B37" s="187" t="s">
        <v>41</v>
      </c>
      <c r="C37" s="181">
        <f t="shared" ref="C37" si="11">C38</f>
        <v>0</v>
      </c>
      <c r="D37" s="181"/>
      <c r="E37" s="181"/>
      <c r="F37" s="181"/>
      <c r="G37" s="203">
        <v>1.5</v>
      </c>
      <c r="H37" s="195">
        <f>H38</f>
        <v>1.5</v>
      </c>
      <c r="I37" s="196">
        <f t="shared" ref="I37:I38" si="12">H37/G37</f>
        <v>1</v>
      </c>
    </row>
    <row r="38" spans="1:9" ht="31.5" customHeight="1" x14ac:dyDescent="0.2">
      <c r="A38" s="178" t="s">
        <v>115</v>
      </c>
      <c r="B38" s="57" t="s">
        <v>114</v>
      </c>
      <c r="C38" s="103"/>
      <c r="D38" s="103"/>
      <c r="E38" s="103"/>
      <c r="F38" s="103"/>
      <c r="G38" s="201">
        <v>1.5</v>
      </c>
      <c r="H38" s="193">
        <v>1.5</v>
      </c>
      <c r="I38" s="194">
        <f t="shared" si="12"/>
        <v>1</v>
      </c>
    </row>
    <row r="39" spans="1:9" s="182" customFormat="1" ht="72" customHeight="1" x14ac:dyDescent="0.2">
      <c r="A39" s="180" t="s">
        <v>68</v>
      </c>
      <c r="B39" s="187" t="s">
        <v>64</v>
      </c>
      <c r="C39" s="181"/>
      <c r="D39" s="181"/>
      <c r="E39" s="181"/>
      <c r="F39" s="181"/>
      <c r="G39" s="203"/>
      <c r="H39" s="195">
        <v>-244.2</v>
      </c>
      <c r="I39" s="196"/>
    </row>
    <row r="40" spans="1:9" ht="135" hidden="1" x14ac:dyDescent="0.2">
      <c r="A40" s="12" t="s">
        <v>43</v>
      </c>
      <c r="B40" s="70" t="s">
        <v>38</v>
      </c>
      <c r="C40" s="68"/>
      <c r="D40" s="68"/>
      <c r="E40" s="68"/>
      <c r="F40" s="68"/>
      <c r="G40" s="68"/>
      <c r="H40" s="68">
        <f>H41</f>
        <v>0</v>
      </c>
      <c r="I40" s="68">
        <f>I41</f>
        <v>0</v>
      </c>
    </row>
    <row r="41" spans="1:9" ht="45" hidden="1" x14ac:dyDescent="0.2">
      <c r="A41" s="59" t="s">
        <v>42</v>
      </c>
      <c r="B41" s="60" t="s">
        <v>4</v>
      </c>
      <c r="C41" s="69"/>
      <c r="D41" s="69"/>
      <c r="E41" s="69"/>
      <c r="F41" s="69"/>
      <c r="G41" s="69"/>
      <c r="H41" s="69"/>
      <c r="I41" s="69"/>
    </row>
    <row r="42" spans="1:9" x14ac:dyDescent="0.2">
      <c r="I42" s="49"/>
    </row>
    <row r="43" spans="1:9" x14ac:dyDescent="0.2">
      <c r="I43" s="49"/>
    </row>
    <row r="44" spans="1:9" x14ac:dyDescent="0.2">
      <c r="I44" s="49"/>
    </row>
    <row r="45" spans="1:9" x14ac:dyDescent="0.2">
      <c r="I45" s="49"/>
    </row>
    <row r="46" spans="1:9" x14ac:dyDescent="0.2">
      <c r="I46" s="49"/>
    </row>
    <row r="47" spans="1:9" x14ac:dyDescent="0.2">
      <c r="I47" s="49"/>
    </row>
    <row r="48" spans="1:9" x14ac:dyDescent="0.2">
      <c r="I48" s="49"/>
    </row>
    <row r="49" spans="9:9" x14ac:dyDescent="0.2">
      <c r="I49" s="49"/>
    </row>
  </sheetData>
  <mergeCells count="11">
    <mergeCell ref="C14:I14"/>
    <mergeCell ref="A8:I8"/>
    <mergeCell ref="A9:I9"/>
    <mergeCell ref="A10:I10"/>
    <mergeCell ref="A1:B1"/>
    <mergeCell ref="A2:B2"/>
    <mergeCell ref="A3:B3"/>
    <mergeCell ref="B14:B15"/>
    <mergeCell ref="A14:A15"/>
    <mergeCell ref="A7:I7"/>
    <mergeCell ref="A11:I11"/>
  </mergeCells>
  <phoneticPr fontId="3" type="noConversion"/>
  <pageMargins left="0.39370078740157483" right="0.39370078740157483" top="0.39370078740157483" bottom="0.19685039370078741" header="0.51181102362204722" footer="0.51181102362204722"/>
  <pageSetup paperSize="9" scale="87" fitToHeight="0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zoomScaleNormal="100" workbookViewId="0">
      <selection activeCell="C9" sqref="C9:E9"/>
    </sheetView>
  </sheetViews>
  <sheetFormatPr defaultRowHeight="12.75" x14ac:dyDescent="0.2"/>
  <cols>
    <col min="1" max="1" width="6" customWidth="1"/>
    <col min="2" max="2" width="37.5703125" customWidth="1"/>
    <col min="3" max="5" width="16.140625" customWidth="1"/>
  </cols>
  <sheetData>
    <row r="2" spans="1:5" ht="21" customHeight="1" x14ac:dyDescent="0.2">
      <c r="A2" s="234" t="s">
        <v>125</v>
      </c>
      <c r="B2" s="235"/>
      <c r="C2" s="235"/>
      <c r="D2" s="235"/>
      <c r="E2" s="235"/>
    </row>
    <row r="3" spans="1:5" ht="19.5" customHeight="1" x14ac:dyDescent="0.2">
      <c r="A3" s="236"/>
      <c r="B3" s="236"/>
      <c r="C3" s="236"/>
      <c r="D3" s="236"/>
      <c r="E3" s="236"/>
    </row>
    <row r="4" spans="1:5" x14ac:dyDescent="0.2">
      <c r="A4" s="236"/>
      <c r="B4" s="236"/>
      <c r="C4" s="236"/>
      <c r="D4" s="236"/>
      <c r="E4" s="236"/>
    </row>
    <row r="5" spans="1:5" x14ac:dyDescent="0.2">
      <c r="A5" s="236"/>
      <c r="B5" s="236"/>
      <c r="C5" s="236"/>
      <c r="D5" s="236"/>
      <c r="E5" s="236"/>
    </row>
    <row r="6" spans="1:5" x14ac:dyDescent="0.2">
      <c r="A6" s="236"/>
      <c r="B6" s="236"/>
      <c r="C6" s="236"/>
      <c r="D6" s="236"/>
      <c r="E6" s="236"/>
    </row>
    <row r="7" spans="1:5" ht="28.5" customHeight="1" x14ac:dyDescent="0.2">
      <c r="A7" s="236"/>
      <c r="B7" s="236"/>
      <c r="C7" s="236"/>
      <c r="D7" s="236"/>
      <c r="E7" s="236"/>
    </row>
    <row r="8" spans="1:5" x14ac:dyDescent="0.2">
      <c r="A8" s="32"/>
      <c r="B8" s="32"/>
      <c r="C8" s="32"/>
      <c r="D8" s="32"/>
      <c r="E8" s="157" t="s">
        <v>66</v>
      </c>
    </row>
    <row r="9" spans="1:5" ht="21.75" customHeight="1" x14ac:dyDescent="0.2">
      <c r="A9" s="229" t="s">
        <v>34</v>
      </c>
      <c r="B9" s="229" t="s">
        <v>117</v>
      </c>
      <c r="C9" s="231" t="s">
        <v>72</v>
      </c>
      <c r="D9" s="232"/>
      <c r="E9" s="233"/>
    </row>
    <row r="10" spans="1:5" ht="27" customHeight="1" thickBot="1" x14ac:dyDescent="0.25">
      <c r="A10" s="230"/>
      <c r="B10" s="230"/>
      <c r="C10" s="206" t="s">
        <v>58</v>
      </c>
      <c r="D10" s="206" t="s">
        <v>59</v>
      </c>
      <c r="E10" s="206" t="s">
        <v>60</v>
      </c>
    </row>
    <row r="11" spans="1:5" ht="34.5" customHeight="1" thickBot="1" x14ac:dyDescent="0.25">
      <c r="A11" s="162">
        <v>1</v>
      </c>
      <c r="B11" s="65" t="s">
        <v>118</v>
      </c>
      <c r="C11" s="207">
        <v>223.3</v>
      </c>
      <c r="D11" s="207">
        <v>223.3</v>
      </c>
      <c r="E11" s="163">
        <f>D11/C11</f>
        <v>1</v>
      </c>
    </row>
    <row r="12" spans="1:5" ht="36.75" customHeight="1" thickBot="1" x14ac:dyDescent="0.25">
      <c r="A12" s="162">
        <v>2</v>
      </c>
      <c r="B12" s="208" t="s">
        <v>119</v>
      </c>
      <c r="C12" s="209">
        <v>83.6</v>
      </c>
      <c r="D12" s="209">
        <v>83.6</v>
      </c>
      <c r="E12" s="163">
        <f>D12/C12</f>
        <v>1</v>
      </c>
    </row>
    <row r="13" spans="1:5" ht="63" customHeight="1" thickBot="1" x14ac:dyDescent="0.25">
      <c r="A13" s="162">
        <v>3</v>
      </c>
      <c r="B13" s="210" t="s">
        <v>120</v>
      </c>
      <c r="C13" s="209">
        <v>443.1</v>
      </c>
      <c r="D13" s="209">
        <v>443.1</v>
      </c>
      <c r="E13" s="163">
        <f t="shared" ref="E13:E17" si="0">D13/C13</f>
        <v>1</v>
      </c>
    </row>
    <row r="14" spans="1:5" ht="63.75" customHeight="1" thickBot="1" x14ac:dyDescent="0.25">
      <c r="A14" s="162">
        <v>4</v>
      </c>
      <c r="B14" s="210" t="s">
        <v>121</v>
      </c>
      <c r="C14" s="209">
        <v>123.1</v>
      </c>
      <c r="D14" s="209">
        <v>123.1</v>
      </c>
      <c r="E14" s="163">
        <f t="shared" si="0"/>
        <v>1</v>
      </c>
    </row>
    <row r="15" spans="1:5" ht="41.25" customHeight="1" thickBot="1" x14ac:dyDescent="0.25">
      <c r="A15" s="162">
        <v>5</v>
      </c>
      <c r="B15" s="210" t="s">
        <v>122</v>
      </c>
      <c r="C15" s="209">
        <v>138.69999999999999</v>
      </c>
      <c r="D15" s="209">
        <v>138.69999999999999</v>
      </c>
      <c r="E15" s="163">
        <f t="shared" si="0"/>
        <v>1</v>
      </c>
    </row>
    <row r="16" spans="1:5" ht="41.25" customHeight="1" thickBot="1" x14ac:dyDescent="0.25">
      <c r="A16" s="162">
        <v>6</v>
      </c>
      <c r="B16" s="208" t="s">
        <v>123</v>
      </c>
      <c r="C16" s="209">
        <v>333.1</v>
      </c>
      <c r="D16" s="209">
        <v>333.1</v>
      </c>
      <c r="E16" s="163">
        <f t="shared" si="0"/>
        <v>1</v>
      </c>
    </row>
    <row r="17" spans="1:5" ht="41.25" customHeight="1" thickBot="1" x14ac:dyDescent="0.25">
      <c r="A17" s="162">
        <v>7</v>
      </c>
      <c r="B17" s="210" t="s">
        <v>124</v>
      </c>
      <c r="C17" s="209">
        <v>110</v>
      </c>
      <c r="D17" s="209">
        <v>110</v>
      </c>
      <c r="E17" s="163">
        <f t="shared" si="0"/>
        <v>1</v>
      </c>
    </row>
    <row r="18" spans="1:5" ht="15.75" thickBot="1" x14ac:dyDescent="0.25">
      <c r="A18" s="162"/>
      <c r="B18" s="206" t="s">
        <v>67</v>
      </c>
      <c r="C18" s="211">
        <v>1454.9</v>
      </c>
      <c r="D18" s="211">
        <v>1454.9</v>
      </c>
      <c r="E18" s="164">
        <f>D18/C18</f>
        <v>1</v>
      </c>
    </row>
  </sheetData>
  <mergeCells count="4">
    <mergeCell ref="B9:B10"/>
    <mergeCell ref="A9:A10"/>
    <mergeCell ref="C9:E9"/>
    <mergeCell ref="A2:E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7</vt:lpstr>
      <vt:lpstr>'Приложение 2'!Заголовки_для_печати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2025-03-28T11:36:44Z</cp:lastPrinted>
  <dcterms:created xsi:type="dcterms:W3CDTF">1996-10-08T23:32:33Z</dcterms:created>
  <dcterms:modified xsi:type="dcterms:W3CDTF">2025-03-28T11:38:57Z</dcterms:modified>
</cp:coreProperties>
</file>